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815" windowHeight="9435" tabRatio="580"/>
  </bookViews>
  <sheets>
    <sheet name="1" sheetId="1" r:id="rId1"/>
    <sheet name="7" sheetId="2" r:id="rId2"/>
    <sheet name="9" sheetId="3" r:id="rId3"/>
    <sheet name="10" sheetId="4" r:id="rId4"/>
  </sheets>
  <definedNames>
    <definedName name="_xlnm._FilterDatabase" localSheetId="0" hidden="1">'1'!$F$7:$P$72</definedName>
  </definedNames>
  <calcPr calcId="125725" fullPrecision="0"/>
</workbook>
</file>

<file path=xl/calcChain.xml><?xml version="1.0" encoding="utf-8"?>
<calcChain xmlns="http://schemas.openxmlformats.org/spreadsheetml/2006/main">
  <c r="M24" i="4"/>
  <c r="N24"/>
  <c r="O24"/>
  <c r="P24"/>
  <c r="L24"/>
  <c r="H10"/>
  <c r="K10" s="1"/>
  <c r="L10"/>
  <c r="N10"/>
  <c r="O10"/>
  <c r="H11"/>
  <c r="K11"/>
  <c r="L11"/>
  <c r="M11"/>
  <c r="P11" s="1"/>
  <c r="N11"/>
  <c r="O11"/>
  <c r="H12"/>
  <c r="K12" s="1"/>
  <c r="L12"/>
  <c r="N12"/>
  <c r="O12"/>
  <c r="H13"/>
  <c r="K13"/>
  <c r="L13"/>
  <c r="M13"/>
  <c r="P13" s="1"/>
  <c r="N13"/>
  <c r="O13"/>
  <c r="H14"/>
  <c r="K14" s="1"/>
  <c r="L14"/>
  <c r="N14"/>
  <c r="O14"/>
  <c r="H15"/>
  <c r="K15"/>
  <c r="L15"/>
  <c r="M15"/>
  <c r="P15" s="1"/>
  <c r="N15"/>
  <c r="O15"/>
  <c r="H16"/>
  <c r="K16" s="1"/>
  <c r="L16"/>
  <c r="N16"/>
  <c r="O16"/>
  <c r="H17"/>
  <c r="K17"/>
  <c r="L17"/>
  <c r="M17"/>
  <c r="P17" s="1"/>
  <c r="N17"/>
  <c r="O17"/>
  <c r="H18"/>
  <c r="K18" s="1"/>
  <c r="L18"/>
  <c r="N18"/>
  <c r="O18"/>
  <c r="H19"/>
  <c r="K19"/>
  <c r="L19"/>
  <c r="M19"/>
  <c r="P19" s="1"/>
  <c r="N19"/>
  <c r="O19"/>
  <c r="H20"/>
  <c r="K20" s="1"/>
  <c r="L20"/>
  <c r="N20"/>
  <c r="O20"/>
  <c r="H21"/>
  <c r="K21"/>
  <c r="L21"/>
  <c r="M21"/>
  <c r="P21" s="1"/>
  <c r="N21"/>
  <c r="O21"/>
  <c r="H22"/>
  <c r="K22" s="1"/>
  <c r="L22"/>
  <c r="N22"/>
  <c r="O22"/>
  <c r="H23"/>
  <c r="K23"/>
  <c r="L23"/>
  <c r="M23"/>
  <c r="P23" s="1"/>
  <c r="N23"/>
  <c r="O23"/>
  <c r="H9"/>
  <c r="M9" s="1"/>
  <c r="P9" s="1"/>
  <c r="O9"/>
  <c r="N9"/>
  <c r="L9"/>
  <c r="K9"/>
  <c r="M13" i="3"/>
  <c r="N13"/>
  <c r="O13"/>
  <c r="P13"/>
  <c r="L13"/>
  <c r="H10"/>
  <c r="K10" s="1"/>
  <c r="L10"/>
  <c r="N10"/>
  <c r="O10"/>
  <c r="H11"/>
  <c r="K11"/>
  <c r="L11"/>
  <c r="M11"/>
  <c r="P11" s="1"/>
  <c r="N11"/>
  <c r="O11"/>
  <c r="H12"/>
  <c r="K12" s="1"/>
  <c r="L12"/>
  <c r="N12"/>
  <c r="O12"/>
  <c r="O9"/>
  <c r="N9"/>
  <c r="L9"/>
  <c r="K9"/>
  <c r="H9"/>
  <c r="M9" s="1"/>
  <c r="P74" i="1"/>
  <c r="H11"/>
  <c r="K11" s="1"/>
  <c r="L11"/>
  <c r="N11"/>
  <c r="O11"/>
  <c r="H12"/>
  <c r="K12"/>
  <c r="L12"/>
  <c r="M12"/>
  <c r="P12" s="1"/>
  <c r="N12"/>
  <c r="O12"/>
  <c r="H13"/>
  <c r="K13" s="1"/>
  <c r="L13"/>
  <c r="N13"/>
  <c r="O13"/>
  <c r="H14"/>
  <c r="K14"/>
  <c r="L14"/>
  <c r="M14"/>
  <c r="P14" s="1"/>
  <c r="N14"/>
  <c r="O14"/>
  <c r="H15"/>
  <c r="K15" s="1"/>
  <c r="L15"/>
  <c r="N15"/>
  <c r="O15"/>
  <c r="H16"/>
  <c r="K16"/>
  <c r="L16"/>
  <c r="M16"/>
  <c r="P16" s="1"/>
  <c r="N16"/>
  <c r="O16"/>
  <c r="H17"/>
  <c r="K17" s="1"/>
  <c r="L17"/>
  <c r="N17"/>
  <c r="O17"/>
  <c r="H18"/>
  <c r="K18"/>
  <c r="L18"/>
  <c r="M18"/>
  <c r="P18" s="1"/>
  <c r="N18"/>
  <c r="O18"/>
  <c r="H19"/>
  <c r="K19" s="1"/>
  <c r="L19"/>
  <c r="N19"/>
  <c r="O19"/>
  <c r="H20"/>
  <c r="K20"/>
  <c r="L20"/>
  <c r="M20"/>
  <c r="P20" s="1"/>
  <c r="N20"/>
  <c r="O20"/>
  <c r="H21"/>
  <c r="K21" s="1"/>
  <c r="L21"/>
  <c r="N21"/>
  <c r="O21"/>
  <c r="H22"/>
  <c r="K22"/>
  <c r="L22"/>
  <c r="M22"/>
  <c r="P22" s="1"/>
  <c r="N22"/>
  <c r="O22"/>
  <c r="H23"/>
  <c r="K23" s="1"/>
  <c r="L23"/>
  <c r="N23"/>
  <c r="O23"/>
  <c r="H24"/>
  <c r="K24"/>
  <c r="L24"/>
  <c r="M24"/>
  <c r="P24" s="1"/>
  <c r="N24"/>
  <c r="O24"/>
  <c r="H25"/>
  <c r="K25" s="1"/>
  <c r="L25"/>
  <c r="N25"/>
  <c r="O25"/>
  <c r="H26"/>
  <c r="K26"/>
  <c r="L26"/>
  <c r="M26"/>
  <c r="P26" s="1"/>
  <c r="N26"/>
  <c r="O26"/>
  <c r="H27"/>
  <c r="K27" s="1"/>
  <c r="L27"/>
  <c r="N27"/>
  <c r="O27"/>
  <c r="H28"/>
  <c r="K28"/>
  <c r="L28"/>
  <c r="M28"/>
  <c r="P28" s="1"/>
  <c r="N28"/>
  <c r="O28"/>
  <c r="H29"/>
  <c r="K29" s="1"/>
  <c r="L29"/>
  <c r="N29"/>
  <c r="O29"/>
  <c r="H30"/>
  <c r="K30"/>
  <c r="L30"/>
  <c r="M30"/>
  <c r="P30" s="1"/>
  <c r="N30"/>
  <c r="O30"/>
  <c r="H31"/>
  <c r="K31" s="1"/>
  <c r="L31"/>
  <c r="N31"/>
  <c r="O31"/>
  <c r="H32"/>
  <c r="K32"/>
  <c r="L32"/>
  <c r="M32"/>
  <c r="P32" s="1"/>
  <c r="N32"/>
  <c r="O32"/>
  <c r="H33"/>
  <c r="K33" s="1"/>
  <c r="L33"/>
  <c r="N33"/>
  <c r="O33"/>
  <c r="H34"/>
  <c r="K34"/>
  <c r="L34"/>
  <c r="M34"/>
  <c r="P34" s="1"/>
  <c r="N34"/>
  <c r="O34"/>
  <c r="H35"/>
  <c r="K35" s="1"/>
  <c r="L35"/>
  <c r="N35"/>
  <c r="O35"/>
  <c r="H36"/>
  <c r="K36"/>
  <c r="L36"/>
  <c r="M36"/>
  <c r="P36" s="1"/>
  <c r="N36"/>
  <c r="O36"/>
  <c r="H37"/>
  <c r="K37" s="1"/>
  <c r="L37"/>
  <c r="N37"/>
  <c r="O37"/>
  <c r="H38"/>
  <c r="K38"/>
  <c r="L38"/>
  <c r="M38"/>
  <c r="P38" s="1"/>
  <c r="N38"/>
  <c r="O38"/>
  <c r="H39"/>
  <c r="K39" s="1"/>
  <c r="L39"/>
  <c r="N39"/>
  <c r="O39"/>
  <c r="H40"/>
  <c r="K40"/>
  <c r="L40"/>
  <c r="M40"/>
  <c r="P40" s="1"/>
  <c r="N40"/>
  <c r="O40"/>
  <c r="H41"/>
  <c r="K41" s="1"/>
  <c r="L41"/>
  <c r="N41"/>
  <c r="O41"/>
  <c r="H42"/>
  <c r="K42"/>
  <c r="L42"/>
  <c r="L73" s="1"/>
  <c r="M42"/>
  <c r="M73" s="1"/>
  <c r="M75" s="1"/>
  <c r="N42"/>
  <c r="N73" s="1"/>
  <c r="N75" s="1"/>
  <c r="O42"/>
  <c r="O73" s="1"/>
  <c r="O75" s="1"/>
  <c r="H43"/>
  <c r="K43" s="1"/>
  <c r="L43"/>
  <c r="N43"/>
  <c r="O43"/>
  <c r="H44"/>
  <c r="K44"/>
  <c r="L44"/>
  <c r="M44"/>
  <c r="P44" s="1"/>
  <c r="N44"/>
  <c r="O44"/>
  <c r="H45"/>
  <c r="K45" s="1"/>
  <c r="L45"/>
  <c r="N45"/>
  <c r="O45"/>
  <c r="H46"/>
  <c r="K46"/>
  <c r="L46"/>
  <c r="M46"/>
  <c r="P46" s="1"/>
  <c r="N46"/>
  <c r="O46"/>
  <c r="H47"/>
  <c r="K47" s="1"/>
  <c r="L47"/>
  <c r="N47"/>
  <c r="O47"/>
  <c r="H48"/>
  <c r="K48"/>
  <c r="L48"/>
  <c r="M48"/>
  <c r="P48" s="1"/>
  <c r="N48"/>
  <c r="O48"/>
  <c r="H49"/>
  <c r="K49" s="1"/>
  <c r="L49"/>
  <c r="N49"/>
  <c r="O49"/>
  <c r="H50"/>
  <c r="K50"/>
  <c r="L50"/>
  <c r="M50"/>
  <c r="P50" s="1"/>
  <c r="N50"/>
  <c r="O50"/>
  <c r="H51"/>
  <c r="K51" s="1"/>
  <c r="L51"/>
  <c r="N51"/>
  <c r="O51"/>
  <c r="H52"/>
  <c r="K52"/>
  <c r="L52"/>
  <c r="M52"/>
  <c r="P52" s="1"/>
  <c r="N52"/>
  <c r="O52"/>
  <c r="H53"/>
  <c r="K53" s="1"/>
  <c r="L53"/>
  <c r="N53"/>
  <c r="O53"/>
  <c r="H54"/>
  <c r="K54"/>
  <c r="L54"/>
  <c r="M54"/>
  <c r="P54" s="1"/>
  <c r="N54"/>
  <c r="O54"/>
  <c r="H55"/>
  <c r="K55" s="1"/>
  <c r="L55"/>
  <c r="N55"/>
  <c r="O55"/>
  <c r="H56"/>
  <c r="K56"/>
  <c r="L56"/>
  <c r="M56"/>
  <c r="P56" s="1"/>
  <c r="N56"/>
  <c r="O56"/>
  <c r="H57"/>
  <c r="K57" s="1"/>
  <c r="L57"/>
  <c r="N57"/>
  <c r="O57"/>
  <c r="H58"/>
  <c r="K58"/>
  <c r="L58"/>
  <c r="M58"/>
  <c r="P58" s="1"/>
  <c r="N58"/>
  <c r="O58"/>
  <c r="H59"/>
  <c r="K59" s="1"/>
  <c r="L59"/>
  <c r="N59"/>
  <c r="O59"/>
  <c r="H60"/>
  <c r="K60"/>
  <c r="L60"/>
  <c r="M60"/>
  <c r="P60" s="1"/>
  <c r="N60"/>
  <c r="O60"/>
  <c r="H61"/>
  <c r="K61" s="1"/>
  <c r="L61"/>
  <c r="N61"/>
  <c r="O61"/>
  <c r="H62"/>
  <c r="K62"/>
  <c r="L62"/>
  <c r="M62"/>
  <c r="P62" s="1"/>
  <c r="N62"/>
  <c r="O62"/>
  <c r="H63"/>
  <c r="K63" s="1"/>
  <c r="L63"/>
  <c r="N63"/>
  <c r="O63"/>
  <c r="H64"/>
  <c r="K64"/>
  <c r="L64"/>
  <c r="M64"/>
  <c r="P64" s="1"/>
  <c r="N64"/>
  <c r="O64"/>
  <c r="H65"/>
  <c r="K65" s="1"/>
  <c r="L65"/>
  <c r="N65"/>
  <c r="O65"/>
  <c r="H66"/>
  <c r="K66"/>
  <c r="L66"/>
  <c r="M66"/>
  <c r="P66" s="1"/>
  <c r="N66"/>
  <c r="O66"/>
  <c r="H67"/>
  <c r="K67" s="1"/>
  <c r="L67"/>
  <c r="N67"/>
  <c r="O67"/>
  <c r="H68"/>
  <c r="K68"/>
  <c r="L68"/>
  <c r="M68"/>
  <c r="P68" s="1"/>
  <c r="N68"/>
  <c r="O68"/>
  <c r="H69"/>
  <c r="K69" s="1"/>
  <c r="L69"/>
  <c r="N69"/>
  <c r="O69"/>
  <c r="H70"/>
  <c r="K70"/>
  <c r="L70"/>
  <c r="M70"/>
  <c r="P70" s="1"/>
  <c r="N70"/>
  <c r="O70"/>
  <c r="H71"/>
  <c r="K71" s="1"/>
  <c r="L71"/>
  <c r="N71"/>
  <c r="O71"/>
  <c r="H72"/>
  <c r="K72"/>
  <c r="L72"/>
  <c r="M72"/>
  <c r="P72" s="1"/>
  <c r="N72"/>
  <c r="O72"/>
  <c r="O10"/>
  <c r="N10"/>
  <c r="L10"/>
  <c r="K10"/>
  <c r="H10"/>
  <c r="M10" s="1"/>
  <c r="P10" s="1"/>
  <c r="P43" i="2"/>
  <c r="H10"/>
  <c r="K10" s="1"/>
  <c r="L10"/>
  <c r="N10"/>
  <c r="O10"/>
  <c r="H11"/>
  <c r="K11" s="1"/>
  <c r="L11"/>
  <c r="N11"/>
  <c r="O11"/>
  <c r="H12"/>
  <c r="K12" s="1"/>
  <c r="L12"/>
  <c r="N12"/>
  <c r="O12"/>
  <c r="H13"/>
  <c r="K13" s="1"/>
  <c r="L13"/>
  <c r="M13"/>
  <c r="N13"/>
  <c r="O13"/>
  <c r="H14"/>
  <c r="K14" s="1"/>
  <c r="L14"/>
  <c r="N14"/>
  <c r="O14"/>
  <c r="H15"/>
  <c r="K15" s="1"/>
  <c r="L15"/>
  <c r="N15"/>
  <c r="O15"/>
  <c r="H16"/>
  <c r="K16" s="1"/>
  <c r="L16"/>
  <c r="N16"/>
  <c r="O16"/>
  <c r="H17"/>
  <c r="K17" s="1"/>
  <c r="L17"/>
  <c r="N17"/>
  <c r="O17"/>
  <c r="H18"/>
  <c r="K18" s="1"/>
  <c r="L18"/>
  <c r="N18"/>
  <c r="O18"/>
  <c r="H19"/>
  <c r="K19" s="1"/>
  <c r="L19"/>
  <c r="N19"/>
  <c r="O19"/>
  <c r="H20"/>
  <c r="K20" s="1"/>
  <c r="L20"/>
  <c r="N20"/>
  <c r="O20"/>
  <c r="H21"/>
  <c r="K21" s="1"/>
  <c r="L21"/>
  <c r="M21"/>
  <c r="N21"/>
  <c r="O21"/>
  <c r="H22"/>
  <c r="K22" s="1"/>
  <c r="L22"/>
  <c r="N22"/>
  <c r="O22"/>
  <c r="H23"/>
  <c r="K23" s="1"/>
  <c r="L23"/>
  <c r="N23"/>
  <c r="O23"/>
  <c r="H24"/>
  <c r="K24" s="1"/>
  <c r="L24"/>
  <c r="N24"/>
  <c r="O24"/>
  <c r="H25"/>
  <c r="K25" s="1"/>
  <c r="L25"/>
  <c r="N25"/>
  <c r="O25"/>
  <c r="H26"/>
  <c r="K26" s="1"/>
  <c r="L26"/>
  <c r="N26"/>
  <c r="O26"/>
  <c r="H27"/>
  <c r="K27" s="1"/>
  <c r="L27"/>
  <c r="N27"/>
  <c r="O27"/>
  <c r="H28"/>
  <c r="K28" s="1"/>
  <c r="L28"/>
  <c r="N28"/>
  <c r="O28"/>
  <c r="H29"/>
  <c r="K29" s="1"/>
  <c r="L29"/>
  <c r="N29"/>
  <c r="O29"/>
  <c r="H30"/>
  <c r="K30" s="1"/>
  <c r="L30"/>
  <c r="N30"/>
  <c r="O30"/>
  <c r="H31"/>
  <c r="K31" s="1"/>
  <c r="L31"/>
  <c r="N31"/>
  <c r="O31"/>
  <c r="H32"/>
  <c r="K32" s="1"/>
  <c r="L32"/>
  <c r="N32"/>
  <c r="O32"/>
  <c r="H33"/>
  <c r="K33" s="1"/>
  <c r="L33"/>
  <c r="N33"/>
  <c r="O33"/>
  <c r="H34"/>
  <c r="K34" s="1"/>
  <c r="L34"/>
  <c r="N34"/>
  <c r="O34"/>
  <c r="H35"/>
  <c r="K35" s="1"/>
  <c r="L35"/>
  <c r="N35"/>
  <c r="O35"/>
  <c r="H36"/>
  <c r="K36" s="1"/>
  <c r="L36"/>
  <c r="N36"/>
  <c r="O36"/>
  <c r="H37"/>
  <c r="K37" s="1"/>
  <c r="L37"/>
  <c r="N37"/>
  <c r="O37"/>
  <c r="H38"/>
  <c r="K38" s="1"/>
  <c r="L38"/>
  <c r="N38"/>
  <c r="O38"/>
  <c r="H39"/>
  <c r="K39" s="1"/>
  <c r="L39"/>
  <c r="N39"/>
  <c r="O39"/>
  <c r="H40"/>
  <c r="K40" s="1"/>
  <c r="L40"/>
  <c r="N40"/>
  <c r="O40"/>
  <c r="H41"/>
  <c r="K41" s="1"/>
  <c r="L41"/>
  <c r="N41"/>
  <c r="O41"/>
  <c r="O9"/>
  <c r="N9"/>
  <c r="L9"/>
  <c r="H9"/>
  <c r="M9" s="1"/>
  <c r="P25" i="4"/>
  <c r="P26"/>
  <c r="O26"/>
  <c r="N26"/>
  <c r="M26"/>
  <c r="P14" i="3"/>
  <c r="O15"/>
  <c r="N15"/>
  <c r="E12"/>
  <c r="E11"/>
  <c r="O42" i="2"/>
  <c r="O44" s="1"/>
  <c r="E66" i="1"/>
  <c r="E65"/>
  <c r="E59"/>
  <c r="E55"/>
  <c r="P42" l="1"/>
  <c r="P73" s="1"/>
  <c r="P75" s="1"/>
  <c r="M22" i="4"/>
  <c r="P22" s="1"/>
  <c r="M20"/>
  <c r="P20" s="1"/>
  <c r="M18"/>
  <c r="P18" s="1"/>
  <c r="M16"/>
  <c r="P16" s="1"/>
  <c r="M14"/>
  <c r="P14" s="1"/>
  <c r="M12"/>
  <c r="P12" s="1"/>
  <c r="M10"/>
  <c r="P10" s="1"/>
  <c r="M12" i="3"/>
  <c r="P12" s="1"/>
  <c r="M10"/>
  <c r="P10" s="1"/>
  <c r="M15"/>
  <c r="P9"/>
  <c r="M71" i="1"/>
  <c r="P71" s="1"/>
  <c r="M69"/>
  <c r="P69" s="1"/>
  <c r="M67"/>
  <c r="P67" s="1"/>
  <c r="M65"/>
  <c r="P65" s="1"/>
  <c r="M63"/>
  <c r="P63" s="1"/>
  <c r="M61"/>
  <c r="P61" s="1"/>
  <c r="M59"/>
  <c r="P59" s="1"/>
  <c r="M57"/>
  <c r="P57" s="1"/>
  <c r="M55"/>
  <c r="P55" s="1"/>
  <c r="M53"/>
  <c r="P53" s="1"/>
  <c r="M51"/>
  <c r="P51" s="1"/>
  <c r="M49"/>
  <c r="P49" s="1"/>
  <c r="M47"/>
  <c r="P47" s="1"/>
  <c r="M45"/>
  <c r="P45" s="1"/>
  <c r="M43"/>
  <c r="P43" s="1"/>
  <c r="M41"/>
  <c r="P41" s="1"/>
  <c r="M39"/>
  <c r="P39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M21"/>
  <c r="P21" s="1"/>
  <c r="M19"/>
  <c r="P19" s="1"/>
  <c r="M17"/>
  <c r="P17" s="1"/>
  <c r="M15"/>
  <c r="P15" s="1"/>
  <c r="M13"/>
  <c r="P13" s="1"/>
  <c r="M11"/>
  <c r="P11" s="1"/>
  <c r="N42" i="2"/>
  <c r="M40"/>
  <c r="P40" s="1"/>
  <c r="M37"/>
  <c r="P37" s="1"/>
  <c r="M35"/>
  <c r="P35" s="1"/>
  <c r="M33"/>
  <c r="P33" s="1"/>
  <c r="M31"/>
  <c r="P31" s="1"/>
  <c r="M29"/>
  <c r="P29" s="1"/>
  <c r="M27"/>
  <c r="P27" s="1"/>
  <c r="M25"/>
  <c r="P25" s="1"/>
  <c r="M23"/>
  <c r="P23" s="1"/>
  <c r="P21"/>
  <c r="M19"/>
  <c r="P19" s="1"/>
  <c r="M17"/>
  <c r="P17" s="1"/>
  <c r="M15"/>
  <c r="P15" s="1"/>
  <c r="P13"/>
  <c r="M11"/>
  <c r="P11" s="1"/>
  <c r="L42"/>
  <c r="M41"/>
  <c r="P41" s="1"/>
  <c r="M39"/>
  <c r="P39" s="1"/>
  <c r="M38"/>
  <c r="P38" s="1"/>
  <c r="M36"/>
  <c r="P36" s="1"/>
  <c r="M34"/>
  <c r="P34" s="1"/>
  <c r="M32"/>
  <c r="P32" s="1"/>
  <c r="M30"/>
  <c r="P30" s="1"/>
  <c r="M28"/>
  <c r="P28" s="1"/>
  <c r="M26"/>
  <c r="P26" s="1"/>
  <c r="M24"/>
  <c r="P24" s="1"/>
  <c r="M22"/>
  <c r="P22" s="1"/>
  <c r="M20"/>
  <c r="P20" s="1"/>
  <c r="M18"/>
  <c r="P18" s="1"/>
  <c r="M16"/>
  <c r="P16" s="1"/>
  <c r="M14"/>
  <c r="P14" s="1"/>
  <c r="M12"/>
  <c r="P12" s="1"/>
  <c r="M10"/>
  <c r="P10" s="1"/>
  <c r="P9"/>
  <c r="K9"/>
  <c r="L26" i="4"/>
  <c r="L15" i="3"/>
  <c r="N44" i="2"/>
  <c r="P42"/>
  <c r="P44" s="1"/>
  <c r="P15" i="3" l="1"/>
  <c r="M42" i="2"/>
  <c r="M44" s="1"/>
  <c r="E41" i="1"/>
  <c r="E10" l="1"/>
  <c r="E12"/>
  <c r="E13"/>
  <c r="E19"/>
  <c r="E21"/>
  <c r="E22"/>
  <c r="E23"/>
  <c r="E24"/>
  <c r="E27"/>
  <c r="E29"/>
  <c r="E30"/>
  <c r="E31"/>
  <c r="E32" s="1"/>
  <c r="E33"/>
  <c r="E34"/>
  <c r="E35"/>
  <c r="E38"/>
  <c r="E39"/>
  <c r="E46"/>
  <c r="E52"/>
  <c r="E36" l="1"/>
  <c r="E37" s="1"/>
</calcChain>
</file>

<file path=xl/sharedStrings.xml><?xml version="1.0" encoding="utf-8"?>
<sst xmlns="http://schemas.openxmlformats.org/spreadsheetml/2006/main" count="400" uniqueCount="164">
  <si>
    <t>Būves adrese: " Pēterlauki" , Platones pag., Jelgavas nov.</t>
  </si>
  <si>
    <t> Nr.</t>
  </si>
  <si>
    <t>p.k.</t>
  </si>
  <si>
    <t>  </t>
  </si>
  <si>
    <t> Kopā</t>
  </si>
  <si>
    <t>Lokālā tāme Nr.1</t>
  </si>
  <si>
    <t> Kods</t>
  </si>
  <si>
    <t> Darba</t>
  </si>
  <si>
    <t> Mērvie-nība</t>
  </si>
  <si>
    <t> Dau-dzums</t>
  </si>
  <si>
    <t> Vienības izmaksas</t>
  </si>
  <si>
    <t> Kopā uz visu apjomu</t>
  </si>
  <si>
    <t>nosaukums</t>
  </si>
  <si>
    <t> laika norma (c/h)</t>
  </si>
  <si>
    <t> darba samaksas likme (eur/h)</t>
  </si>
  <si>
    <t> darba alga (eur)</t>
  </si>
  <si>
    <t> materiāli (eur)</t>
  </si>
  <si>
    <t> mehā-nismi (eur)</t>
  </si>
  <si>
    <t> kopā (eur)</t>
  </si>
  <si>
    <t> darbietilpī-ba (c/h)</t>
  </si>
  <si>
    <t>m3</t>
  </si>
  <si>
    <t>m2</t>
  </si>
  <si>
    <t>Demontēt logailas stikla blokus</t>
  </si>
  <si>
    <t>Demontēt durvis</t>
  </si>
  <si>
    <t>gb</t>
  </si>
  <si>
    <t>Demontēt vārtus</t>
  </si>
  <si>
    <t>Izkalt sienā durvju ailu, iebūvējot pārsedzi, apdarinot ailu</t>
  </si>
  <si>
    <t>vieta</t>
  </si>
  <si>
    <t>Paplašināt vārtu ailu, apdarināt ailu</t>
  </si>
  <si>
    <t>Būvgružu savākšana, izvešana uz izgāztuvi</t>
  </si>
  <si>
    <t>Aizmūrēt esošās durvju ailas</t>
  </si>
  <si>
    <t>Jumts</t>
  </si>
  <si>
    <t>Demontēt parapetu skārda apšuvumu</t>
  </si>
  <si>
    <t>m</t>
  </si>
  <si>
    <t>Piemūrēt parapetu</t>
  </si>
  <si>
    <t>Stiegrota betona josla virs mūra b=100mm,</t>
  </si>
  <si>
    <t>Izgatavot, mūrlatu, atgāžņus, montēt koka kopnes , jumta konstrukcijas no antiseptizēta kokmateriāla, ar pretugunsaizsardzību</t>
  </si>
  <si>
    <t>Terauda balstdetaļas jumta konstrukciju stiprināšanai</t>
  </si>
  <si>
    <t>kg</t>
  </si>
  <si>
    <t>Antikondensāta plēves ieklāšana to stiprinot ar latām 50x50mm</t>
  </si>
  <si>
    <t>Latojuma montāža 35x100mm ar soli 400mm</t>
  </si>
  <si>
    <t>Jumta seguma ieklāšana ar profilētā skārda loksnēm</t>
  </si>
  <si>
    <t>Kores profila montāža</t>
  </si>
  <si>
    <t>Lāseņa montāža</t>
  </si>
  <si>
    <t>Vējmalas montāža</t>
  </si>
  <si>
    <t>Lietus ūdens notekrenes d=100mm montaža ar stiprinājumiem, veidgabaliem</t>
  </si>
  <si>
    <t>Lietus ūdens notekcaurules d=100mm montaža ar stiprinājumiem, veidgabaliem</t>
  </si>
  <si>
    <t>Izbūvēt karkasu 75x75mm, apšūt jumta gala sienas ar  krāsotiem apdares dēļiem 19mm</t>
  </si>
  <si>
    <t>Akmens vates siltumizolācija b=200mm virs esoša līmēta jumta seguma</t>
  </si>
  <si>
    <t>Siltināt mūrlatu un mūra augšdaļu ar akmens vati 100mm</t>
  </si>
  <si>
    <t>Apšūt vējkastes ar krāsotiem apdares dēļiem 19mm</t>
  </si>
  <si>
    <t>Fasāde</t>
  </si>
  <si>
    <t>Demontēt ēkas betona, asfaltbetona apmali</t>
  </si>
  <si>
    <t xml:space="preserve">Atrakt pamatus h=60cm pirms siltināšanas,atpakaļaizbērt ar smilti pēc siltināšanas </t>
  </si>
  <si>
    <t>Izlīdzināt pamatu virsmu , siltināt pamatus ar ekstrudēto putupolistirolu b=100mm, h=60cm</t>
  </si>
  <si>
    <t xml:space="preserve">Līmēt sietu, apmest pamatus </t>
  </si>
  <si>
    <t>Montēt cokollīsti, lāseni</t>
  </si>
  <si>
    <t>Siltināt fasādi ar fasādes akmensvati b=100mm, to līmējot un stiprinot ar dībeļiem</t>
  </si>
  <si>
    <t>Siltināt logailas  ar fasādes akmensvati b=30mm</t>
  </si>
  <si>
    <t>Siltinājuma apmetums ar kaļķu- cementa javu, pa cinkotu metala stiepļu sietu</t>
  </si>
  <si>
    <t>Fasādes, cokola  dekoratīvais krāsojums</t>
  </si>
  <si>
    <t>Montēt logiem skārda palodzes pēc fasādes siltināšanas</t>
  </si>
  <si>
    <t>Sastatņu montāža, demontāža</t>
  </si>
  <si>
    <t>Logi, durvis</t>
  </si>
  <si>
    <t>Aizmūrēt logailas ar stikla blokiem</t>
  </si>
  <si>
    <t>Montēt metāla ārdurvis D4-1 1x2,1m ar furnitūru, durvju ailu apdari</t>
  </si>
  <si>
    <t>kpl</t>
  </si>
  <si>
    <t>Montēt paceļamos vārtus D7 2,6x2,65m ar stiklojumu, ar personāla durvīm</t>
  </si>
  <si>
    <t>Remontēt, krāsot esošos koka vārtus no abām pusēm</t>
  </si>
  <si>
    <t>obj</t>
  </si>
  <si>
    <t> Materiālu, grunts apmaiņas un būvgružu transporta izdevumi</t>
  </si>
  <si>
    <t> Tiešās izmaksas kopā</t>
  </si>
  <si>
    <t>I posma vispārējie būvdarbi</t>
  </si>
  <si>
    <t>Būves nosaukums:  Darbnīcas ar angāru vienkāršotā atjaunošana</t>
  </si>
  <si>
    <t>Sniega barjeras montāža</t>
  </si>
  <si>
    <t>Apkures ēka- piebūve</t>
  </si>
  <si>
    <t>Izrakt būvbedri, parvietojot grunti atbērtnē, piebērt grunti pamatiem pēc pamatu izbūves</t>
  </si>
  <si>
    <t>Blietēts šķembu pabērums</t>
  </si>
  <si>
    <t>Hidroizolācijas ieklāšana</t>
  </si>
  <si>
    <t>Plātnes veida pamatu betonēšana - betons C25/30 ar veidņu montāžu, demontāžu</t>
  </si>
  <si>
    <t>Pamatu plātnes armēšana</t>
  </si>
  <si>
    <t>Ieliekamo detaļu montāža</t>
  </si>
  <si>
    <t>ġb</t>
  </si>
  <si>
    <t>Cokollīstes ( termoprofils, lāsenis) montāža</t>
  </si>
  <si>
    <t>Pamatu siltināšana ar ekstrudēto putupolistirolu 100mm</t>
  </si>
  <si>
    <t>Skursteņa pamata betonēšana- betons C25/30 ar veidņu montāžu, demontāžu</t>
  </si>
  <si>
    <t>Metāla konstrukciju izgatavošana,  montāža, apdare ar alkīda krāsu</t>
  </si>
  <si>
    <t>Apšūt sienas, jumtu ar sendvičpaneļiem b=100</t>
  </si>
  <si>
    <t>Stūrus, durvju aili nosedzošie profili</t>
  </si>
  <si>
    <t>Rupjas smilts pabērums- blietēts b=100mm</t>
  </si>
  <si>
    <t>Blietētu šķembu pamatojums b=200mm</t>
  </si>
  <si>
    <t>Stiegrota betona grīda b=200mm</t>
  </si>
  <si>
    <t>Lietus ūdens notekrenesd=100mm montaža ar stiprinājumiem, veidgabaliem</t>
  </si>
  <si>
    <t>Lokālā tāme Nr.7</t>
  </si>
  <si>
    <t>Būves nosaukums:  Darbnīcu ar angāru vienkāršota atjaunošana</t>
  </si>
  <si>
    <t>Būves adrese: " Pēterlauki" , Platones pagasts, Jelgavas novads</t>
  </si>
  <si>
    <t>Biomasas apkures katls Grandeg BIO40</t>
  </si>
  <si>
    <t>komp.</t>
  </si>
  <si>
    <t>Dūmenis Ø160/250</t>
  </si>
  <si>
    <t>Kombinētā ūdens sildāmā tvertne OKC160</t>
  </si>
  <si>
    <t>Āra gaisa temperatūras sensors</t>
  </si>
  <si>
    <t>Apokures loku un karstā ūdens sagatavošanas kontorolieris ECL 310</t>
  </si>
  <si>
    <t>Elektroniskais apkures cirkulācijas sūknis 0.75 m3/h, H=2.5 m</t>
  </si>
  <si>
    <t>Elektroniskais apkures cirkulācijas sūknis 0.89 m3/h, H=4.50 m</t>
  </si>
  <si>
    <t>Elektroniskais apkures cirkulācijas sūknis 1.75 m3/h, H=1.50 m</t>
  </si>
  <si>
    <t>Izplešanās trauks 50 l</t>
  </si>
  <si>
    <t>gab.</t>
  </si>
  <si>
    <t>Izplešanās trauks 80 l</t>
  </si>
  <si>
    <t>Drošība vārsts 3bar. DN15</t>
  </si>
  <si>
    <t>Drošība vārsts 10bar. DN15</t>
  </si>
  <si>
    <t>3-ceļu vārsts VRG131 ar motoru CRA110 Kvs=6.3 DN20</t>
  </si>
  <si>
    <t>Lodveida ventīlis DN15</t>
  </si>
  <si>
    <t>Lodveida ventīlis DN20</t>
  </si>
  <si>
    <t>Lodveida ventīlis DN25</t>
  </si>
  <si>
    <t>Lodveida ventīlis DN32</t>
  </si>
  <si>
    <t>Vienvirziena vārsts DN20</t>
  </si>
  <si>
    <t>Vienvirziena vārsts DN25</t>
  </si>
  <si>
    <t>Melnā tērauda caurule DN15</t>
  </si>
  <si>
    <t>Melnā tērauda caurule DN20</t>
  </si>
  <si>
    <t>Melnā tērauda caurule DN25</t>
  </si>
  <si>
    <t>Melnā tērauda caurule DN32</t>
  </si>
  <si>
    <t>Monometrs</t>
  </si>
  <si>
    <t>Termometrs</t>
  </si>
  <si>
    <t>Cauruļu antikorozijas krāsa</t>
  </si>
  <si>
    <t>litri</t>
  </si>
  <si>
    <t>Melnā tērauda veidgabali</t>
  </si>
  <si>
    <t>Izlaižu pieslēgums kanalizācijas sistēmai</t>
  </si>
  <si>
    <t>Dūmeņa veidgabali un stiprinājumi</t>
  </si>
  <si>
    <t>Elektroinstalācijas materiāli</t>
  </si>
  <si>
    <t>Deflektors Ø200</t>
  </si>
  <si>
    <t>Cinkots skārda cauruļvads Ø200</t>
  </si>
  <si>
    <t>Nosūces reste Ø200</t>
  </si>
  <si>
    <t xml:space="preserve">Visi montāžas materiāli , stiprinājumi, palīgmateriāli  iekļauti vienību izcenojumos. </t>
  </si>
  <si>
    <t xml:space="preserve"> Apjomos doto firmu materiālu nosaukumi norāda tikai šo materiālu tehnisko raksturojumu un var tikt aizstāti ar ekvivalentiem.</t>
  </si>
  <si>
    <t>Tāmi sastādīja:</t>
  </si>
  <si>
    <t>Pārbaudīja:</t>
  </si>
  <si>
    <t>Apkures ēkas aprīkojums</t>
  </si>
  <si>
    <t>Lokālā tāme Nr.9</t>
  </si>
  <si>
    <t>Labiekārtošana</t>
  </si>
  <si>
    <t>Sablietētu šķembu segums b=15cm</t>
  </si>
  <si>
    <t>Atjaunot zālienu</t>
  </si>
  <si>
    <t>Ēkas apmales 60cm betonēšana, sagatavojot pamatni</t>
  </si>
  <si>
    <t>Pandusa betonēšana, sagatavojot pamatni</t>
  </si>
  <si>
    <t>Lokālā tāme Nr.10</t>
  </si>
  <si>
    <t>Zibens novadītāja masts h-1.5m</t>
  </si>
  <si>
    <t>kompl.</t>
  </si>
  <si>
    <t>Al 8mm stieple</t>
  </si>
  <si>
    <t>Kompensators</t>
  </si>
  <si>
    <t>FE 10mm stieple</t>
  </si>
  <si>
    <t>Vertikālais zemētājs</t>
  </si>
  <si>
    <t xml:space="preserve">Pretkorozijas lenta </t>
  </si>
  <si>
    <t>m.</t>
  </si>
  <si>
    <t>Savienotāji unversālie</t>
  </si>
  <si>
    <t>Mērijumu klemme unversālā</t>
  </si>
  <si>
    <t xml:space="preserve">Jumta stiprinājumi stieplei </t>
  </si>
  <si>
    <t xml:space="preserve">Sienas stiprinājumi Al-8mm stieplei </t>
  </si>
  <si>
    <t>Lietus notekcaurules skavas</t>
  </si>
  <si>
    <t xml:space="preserve">Kabeļu kurpes 6mm2, </t>
  </si>
  <si>
    <t>Elektriskie mērījumi, izpildshēmas</t>
  </si>
  <si>
    <t xml:space="preserve">Sadales skapja SS-1 zemēšana </t>
  </si>
  <si>
    <t>Zemējuma vads šķ.6mm2 HO7V-K</t>
  </si>
  <si>
    <t>Zibens aizsardzības sistēmas izbūve</t>
  </si>
  <si>
    <t>Montēt paceļamos vārtus D6 3x2,8m ar stiklojumu</t>
  </si>
  <si>
    <t>Montēt krāsotas masīvkoka durvis ārsienā D3 0,91x2,1m ar furnitūru, durvju apmalēm, durvju ailu apdari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</si>
</sst>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Times New Roman"/>
      <charset val="186"/>
    </font>
    <font>
      <b/>
      <sz val="12"/>
      <name val="Times New Roman"/>
      <family val="1"/>
      <charset val="186"/>
    </font>
    <font>
      <sz val="10"/>
      <name val="Helv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0"/>
      <color indexed="14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/>
  </cellStyleXfs>
  <cellXfs count="86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6" fillId="0" borderId="7" xfId="0" applyFont="1" applyBorder="1" applyAlignment="1">
      <alignment horizontal="right" vertical="top"/>
    </xf>
    <xf numFmtId="2" fontId="6" fillId="0" borderId="7" xfId="0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9" fontId="6" fillId="0" borderId="1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2" fontId="6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3" fillId="2" borderId="3" xfId="2" applyNumberFormat="1" applyFont="1" applyFill="1" applyBorder="1" applyAlignment="1">
      <alignment horizontal="center" vertical="top" wrapText="1"/>
    </xf>
    <xf numFmtId="2" fontId="3" fillId="0" borderId="3" xfId="2" applyNumberFormat="1" applyFont="1" applyBorder="1" applyAlignment="1">
      <alignment horizontal="center" vertical="top" wrapText="1"/>
    </xf>
    <xf numFmtId="2" fontId="3" fillId="3" borderId="3" xfId="2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3" fillId="0" borderId="3" xfId="2" applyFont="1" applyBorder="1" applyAlignment="1">
      <alignment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2" fontId="3" fillId="0" borderId="14" xfId="2" applyNumberFormat="1" applyFont="1" applyBorder="1" applyAlignment="1">
      <alignment horizontal="center" vertical="top" wrapText="1"/>
    </xf>
    <xf numFmtId="2" fontId="3" fillId="0" borderId="8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9" fillId="4" borderId="3" xfId="0" applyNumberFormat="1" applyFont="1" applyFill="1" applyBorder="1" applyAlignment="1">
      <alignment horizontal="center" vertical="top" wrapText="1"/>
    </xf>
    <xf numFmtId="164" fontId="9" fillId="4" borderId="3" xfId="2" applyNumberFormat="1" applyFont="1" applyFill="1" applyBorder="1" applyAlignment="1">
      <alignment horizontal="center" vertical="top" wrapText="1"/>
    </xf>
    <xf numFmtId="164" fontId="9" fillId="4" borderId="3" xfId="0" applyNumberFormat="1" applyFont="1" applyFill="1" applyBorder="1" applyAlignment="1">
      <alignment horizontal="center"/>
    </xf>
    <xf numFmtId="2" fontId="9" fillId="4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0" borderId="3" xfId="0" applyFont="1" applyBorder="1"/>
    <xf numFmtId="0" fontId="0" fillId="0" borderId="3" xfId="0" applyBorder="1"/>
    <xf numFmtId="164" fontId="3" fillId="0" borderId="3" xfId="0" applyNumberFormat="1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7" xfId="2" applyFont="1" applyBorder="1" applyAlignment="1">
      <alignment horizontal="center" vertical="top" wrapText="1"/>
    </xf>
    <xf numFmtId="2" fontId="3" fillId="0" borderId="7" xfId="2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" fontId="6" fillId="3" borderId="3" xfId="0" applyNumberFormat="1" applyFont="1" applyFill="1" applyBorder="1" applyAlignment="1">
      <alignment vertical="center" wrapText="1"/>
    </xf>
    <xf numFmtId="4" fontId="3" fillId="5" borderId="3" xfId="0" applyNumberFormat="1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vertical="center" wrapText="1"/>
    </xf>
    <xf numFmtId="4" fontId="3" fillId="6" borderId="16" xfId="0" applyNumberFormat="1" applyFont="1" applyFill="1" applyBorder="1" applyAlignment="1">
      <alignment vertical="center" wrapText="1"/>
    </xf>
    <xf numFmtId="4" fontId="3" fillId="3" borderId="17" xfId="0" applyNumberFormat="1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vertical="center" wrapText="1"/>
    </xf>
    <xf numFmtId="2" fontId="3" fillId="0" borderId="7" xfId="2" applyNumberFormat="1" applyFont="1" applyFill="1" applyBorder="1" applyAlignment="1">
      <alignment horizontal="center" vertical="top" wrapText="1"/>
    </xf>
    <xf numFmtId="4" fontId="3" fillId="6" borderId="8" xfId="0" applyNumberFormat="1" applyFont="1" applyFill="1" applyBorder="1" applyAlignment="1">
      <alignment vertical="center" wrapText="1"/>
    </xf>
    <xf numFmtId="4" fontId="11" fillId="6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5" borderId="16" xfId="0" applyNumberFormat="1" applyFont="1" applyFill="1" applyBorder="1" applyAlignment="1">
      <alignment vertical="center" wrapText="1"/>
    </xf>
    <xf numFmtId="4" fontId="3" fillId="5" borderId="17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3" fillId="0" borderId="15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49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4">
    <cellStyle name="Excel Built-in Normal" xfId="2"/>
    <cellStyle name="Normal" xfId="0" builtinId="0"/>
    <cellStyle name="Normal 2" xfId="3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</sheetPr>
  <dimension ref="A1:Q75"/>
  <sheetViews>
    <sheetView showZeros="0" tabSelected="1" topLeftCell="A55" zoomScale="96" zoomScaleNormal="96" workbookViewId="0">
      <selection activeCell="L74" sqref="L74:P75"/>
    </sheetView>
  </sheetViews>
  <sheetFormatPr defaultColWidth="9.33203125" defaultRowHeight="12.75"/>
  <cols>
    <col min="1" max="1" width="5.5" style="1" customWidth="1"/>
    <col min="3" max="3" width="38.5" customWidth="1"/>
    <col min="4" max="4" width="8.83203125" customWidth="1"/>
    <col min="5" max="5" width="10.83203125" customWidth="1"/>
    <col min="12" max="12" width="9.83203125" bestFit="1" customWidth="1"/>
    <col min="13" max="16" width="11.33203125" customWidth="1"/>
  </cols>
  <sheetData>
    <row r="1" spans="1:17" s="2" customFormat="1" ht="15.7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s="2" customFormat="1" ht="15.75">
      <c r="A2" s="19"/>
      <c r="B2" s="19"/>
      <c r="C2" s="19"/>
      <c r="D2" s="19"/>
      <c r="E2" s="19"/>
      <c r="F2" s="19"/>
      <c r="G2" s="19" t="s">
        <v>72</v>
      </c>
      <c r="H2" s="19"/>
      <c r="I2" s="19"/>
      <c r="J2" s="19"/>
      <c r="K2" s="19"/>
      <c r="L2" s="19"/>
      <c r="M2" s="19"/>
      <c r="N2" s="19"/>
      <c r="O2" s="19"/>
      <c r="P2" s="19"/>
    </row>
    <row r="3" spans="1:17" s="2" customFormat="1" ht="15.7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7" s="2" customFormat="1" ht="15.75">
      <c r="A4" s="81" t="s">
        <v>73</v>
      </c>
      <c r="B4" s="81"/>
      <c r="C4" s="81"/>
      <c r="D4" s="82"/>
      <c r="E4" s="82"/>
      <c r="F4" s="82"/>
      <c r="G4" s="82"/>
      <c r="H4" s="82"/>
      <c r="I4" s="82"/>
    </row>
    <row r="5" spans="1:17" s="2" customFormat="1" ht="15.75">
      <c r="A5" s="3" t="s">
        <v>0</v>
      </c>
      <c r="B5" s="4"/>
    </row>
    <row r="6" spans="1:17" s="10" customFormat="1" ht="13.5" customHeight="1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  <c r="Q6" s="9"/>
    </row>
    <row r="7" spans="1:17" s="10" customFormat="1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7" s="10" customFormat="1" ht="10.5" customHeight="1">
      <c r="A8" s="14">
        <v>1</v>
      </c>
      <c r="B8" s="14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</row>
    <row r="9" spans="1:17" s="2" customFormat="1">
      <c r="A9" s="21"/>
      <c r="B9" s="35"/>
      <c r="C9" s="32" t="s">
        <v>31</v>
      </c>
      <c r="D9" s="22"/>
      <c r="E9" s="40"/>
      <c r="F9" s="23"/>
      <c r="G9" s="23"/>
      <c r="H9" s="37"/>
      <c r="I9" s="31"/>
      <c r="J9" s="29"/>
      <c r="K9" s="30"/>
      <c r="L9" s="23"/>
      <c r="M9" s="23"/>
      <c r="N9" s="23"/>
      <c r="O9" s="23"/>
      <c r="P9" s="23"/>
    </row>
    <row r="10" spans="1:17" s="2" customFormat="1">
      <c r="A10" s="21">
        <v>1</v>
      </c>
      <c r="B10" s="35"/>
      <c r="C10" s="5" t="s">
        <v>32</v>
      </c>
      <c r="D10" s="22" t="s">
        <v>33</v>
      </c>
      <c r="E10" s="40">
        <f>25*2+6.6*2</f>
        <v>63.2</v>
      </c>
      <c r="F10" s="67"/>
      <c r="G10" s="68"/>
      <c r="H10" s="69">
        <f t="shared" ref="H10" si="0">ROUND(F10*G10,2)</f>
        <v>0</v>
      </c>
      <c r="I10" s="62"/>
      <c r="J10" s="62"/>
      <c r="K10" s="61">
        <f>SUM(H10:J10)</f>
        <v>0</v>
      </c>
      <c r="L10" s="61">
        <f>ROUND(E10*F10,2)</f>
        <v>0</v>
      </c>
      <c r="M10" s="61">
        <f>ROUND(E10*H10,2)</f>
        <v>0</v>
      </c>
      <c r="N10" s="61">
        <f>ROUND(E10*I10,2)</f>
        <v>0</v>
      </c>
      <c r="O10" s="70">
        <f>ROUND(E10*J10,2)</f>
        <v>0</v>
      </c>
      <c r="P10" s="71">
        <f>SUM(M10:O10)</f>
        <v>0</v>
      </c>
    </row>
    <row r="11" spans="1:17" s="2" customFormat="1">
      <c r="A11" s="21">
        <v>2</v>
      </c>
      <c r="B11" s="35"/>
      <c r="C11" s="5" t="s">
        <v>34</v>
      </c>
      <c r="D11" s="22" t="s">
        <v>20</v>
      </c>
      <c r="E11" s="40">
        <v>9</v>
      </c>
      <c r="F11" s="67"/>
      <c r="G11" s="68"/>
      <c r="H11" s="69">
        <f t="shared" ref="H11:H72" si="1">ROUND(F11*G11,2)</f>
        <v>0</v>
      </c>
      <c r="I11" s="62"/>
      <c r="J11" s="62"/>
      <c r="K11" s="61">
        <f t="shared" ref="K11:K72" si="2">SUM(H11:J11)</f>
        <v>0</v>
      </c>
      <c r="L11" s="61">
        <f t="shared" ref="L11:L72" si="3">ROUND(E11*F11,2)</f>
        <v>0</v>
      </c>
      <c r="M11" s="61">
        <f t="shared" ref="M11:M72" si="4">ROUND(E11*H11,2)</f>
        <v>0</v>
      </c>
      <c r="N11" s="61">
        <f t="shared" ref="N11:N72" si="5">ROUND(E11*I11,2)</f>
        <v>0</v>
      </c>
      <c r="O11" s="70">
        <f t="shared" ref="O11:O72" si="6">ROUND(E11*J11,2)</f>
        <v>0</v>
      </c>
      <c r="P11" s="71">
        <f t="shared" ref="P11:P72" si="7">SUM(M11:O11)</f>
        <v>0</v>
      </c>
    </row>
    <row r="12" spans="1:17" s="2" customFormat="1" ht="25.5">
      <c r="A12" s="21">
        <v>3</v>
      </c>
      <c r="B12" s="35"/>
      <c r="C12" s="5" t="s">
        <v>35</v>
      </c>
      <c r="D12" s="22" t="s">
        <v>20</v>
      </c>
      <c r="E12" s="40">
        <f>25*2*0.1*0.5</f>
        <v>2.5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7" s="2" customFormat="1" ht="51">
      <c r="A13" s="21">
        <v>4</v>
      </c>
      <c r="B13" s="35"/>
      <c r="C13" s="5" t="s">
        <v>36</v>
      </c>
      <c r="D13" s="22" t="s">
        <v>20</v>
      </c>
      <c r="E13" s="40">
        <f>1.24+3.74</f>
        <v>5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7" s="2" customFormat="1" ht="25.5">
      <c r="A14" s="21">
        <v>5</v>
      </c>
      <c r="B14" s="35"/>
      <c r="C14" s="5" t="s">
        <v>37</v>
      </c>
      <c r="D14" s="22" t="s">
        <v>38</v>
      </c>
      <c r="E14" s="40">
        <v>202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7" s="2" customFormat="1" ht="25.5">
      <c r="A15" s="21">
        <v>6</v>
      </c>
      <c r="B15" s="35"/>
      <c r="C15" s="5" t="s">
        <v>39</v>
      </c>
      <c r="D15" s="22" t="s">
        <v>21</v>
      </c>
      <c r="E15" s="40">
        <v>240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7" s="2" customFormat="1" ht="25.5">
      <c r="A16" s="21">
        <v>7</v>
      </c>
      <c r="B16" s="35"/>
      <c r="C16" s="5" t="s">
        <v>40</v>
      </c>
      <c r="D16" s="22" t="s">
        <v>21</v>
      </c>
      <c r="E16" s="40">
        <v>240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 s="2" customFormat="1" ht="25.5">
      <c r="A17" s="21">
        <v>8</v>
      </c>
      <c r="B17" s="35"/>
      <c r="C17" s="5" t="s">
        <v>41</v>
      </c>
      <c r="D17" s="22" t="s">
        <v>21</v>
      </c>
      <c r="E17" s="40">
        <v>240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 s="2" customFormat="1">
      <c r="A18" s="21">
        <v>9</v>
      </c>
      <c r="B18" s="35"/>
      <c r="C18" s="5" t="s">
        <v>42</v>
      </c>
      <c r="D18" s="22" t="s">
        <v>33</v>
      </c>
      <c r="E18" s="40">
        <v>26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 s="2" customFormat="1">
      <c r="A19" s="21">
        <v>10</v>
      </c>
      <c r="B19" s="35"/>
      <c r="C19" s="5" t="s">
        <v>43</v>
      </c>
      <c r="D19" s="22" t="s">
        <v>33</v>
      </c>
      <c r="E19" s="40">
        <f>26.2*2</f>
        <v>52.4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 s="2" customFormat="1">
      <c r="A20" s="21">
        <v>11</v>
      </c>
      <c r="B20" s="35"/>
      <c r="C20" s="5" t="s">
        <v>74</v>
      </c>
      <c r="D20" s="22" t="s">
        <v>33</v>
      </c>
      <c r="E20" s="40">
        <v>52.4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 s="2" customFormat="1">
      <c r="A21" s="21">
        <v>12</v>
      </c>
      <c r="B21" s="35"/>
      <c r="C21" s="5" t="s">
        <v>44</v>
      </c>
      <c r="D21" s="22" t="s">
        <v>33</v>
      </c>
      <c r="E21" s="40">
        <f>4.42*4</f>
        <v>17.7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 s="2" customFormat="1" ht="25.5">
      <c r="A22" s="21">
        <v>13</v>
      </c>
      <c r="B22" s="35"/>
      <c r="C22" s="5" t="s">
        <v>45</v>
      </c>
      <c r="D22" s="22" t="s">
        <v>33</v>
      </c>
      <c r="E22" s="40">
        <f>26.2*2</f>
        <v>52.4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 s="2" customFormat="1" ht="25.5">
      <c r="A23" s="21">
        <v>14</v>
      </c>
      <c r="B23" s="35"/>
      <c r="C23" s="5" t="s">
        <v>46</v>
      </c>
      <c r="D23" s="22" t="s">
        <v>33</v>
      </c>
      <c r="E23" s="40">
        <f>2*8*2</f>
        <v>32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 s="2" customFormat="1" ht="38.25">
      <c r="A24" s="21">
        <v>15</v>
      </c>
      <c r="B24" s="35"/>
      <c r="C24" s="5" t="s">
        <v>47</v>
      </c>
      <c r="D24" s="22" t="s">
        <v>21</v>
      </c>
      <c r="E24" s="40">
        <f>6.7*2</f>
        <v>13.4</v>
      </c>
      <c r="F24" s="67"/>
      <c r="G24" s="68"/>
      <c r="H24" s="69">
        <f t="shared" si="1"/>
        <v>0</v>
      </c>
      <c r="I24" s="62"/>
      <c r="J24" s="62"/>
      <c r="K24" s="61">
        <f t="shared" si="2"/>
        <v>0</v>
      </c>
      <c r="L24" s="61">
        <f t="shared" si="3"/>
        <v>0</v>
      </c>
      <c r="M24" s="61">
        <f t="shared" si="4"/>
        <v>0</v>
      </c>
      <c r="N24" s="61">
        <f t="shared" si="5"/>
        <v>0</v>
      </c>
      <c r="O24" s="70">
        <f t="shared" si="6"/>
        <v>0</v>
      </c>
      <c r="P24" s="71">
        <f t="shared" si="7"/>
        <v>0</v>
      </c>
    </row>
    <row r="25" spans="1:16" s="2" customFormat="1" ht="25.5">
      <c r="A25" s="21">
        <v>16</v>
      </c>
      <c r="B25" s="35"/>
      <c r="C25" s="5" t="s">
        <v>48</v>
      </c>
      <c r="D25" s="22" t="s">
        <v>21</v>
      </c>
      <c r="E25" s="40">
        <v>134</v>
      </c>
      <c r="F25" s="67"/>
      <c r="G25" s="68"/>
      <c r="H25" s="69">
        <f t="shared" si="1"/>
        <v>0</v>
      </c>
      <c r="I25" s="62"/>
      <c r="J25" s="62"/>
      <c r="K25" s="61">
        <f t="shared" si="2"/>
        <v>0</v>
      </c>
      <c r="L25" s="61">
        <f t="shared" si="3"/>
        <v>0</v>
      </c>
      <c r="M25" s="61">
        <f t="shared" si="4"/>
        <v>0</v>
      </c>
      <c r="N25" s="61">
        <f t="shared" si="5"/>
        <v>0</v>
      </c>
      <c r="O25" s="70">
        <f t="shared" si="6"/>
        <v>0</v>
      </c>
      <c r="P25" s="71">
        <f t="shared" si="7"/>
        <v>0</v>
      </c>
    </row>
    <row r="26" spans="1:16" s="2" customFormat="1" ht="25.5">
      <c r="A26" s="21">
        <v>17</v>
      </c>
      <c r="B26" s="35"/>
      <c r="C26" s="5" t="s">
        <v>49</v>
      </c>
      <c r="D26" s="22" t="s">
        <v>21</v>
      </c>
      <c r="E26" s="40">
        <v>83</v>
      </c>
      <c r="F26" s="67"/>
      <c r="G26" s="68"/>
      <c r="H26" s="69">
        <f t="shared" si="1"/>
        <v>0</v>
      </c>
      <c r="I26" s="62"/>
      <c r="J26" s="62"/>
      <c r="K26" s="61">
        <f t="shared" si="2"/>
        <v>0</v>
      </c>
      <c r="L26" s="61">
        <f t="shared" si="3"/>
        <v>0</v>
      </c>
      <c r="M26" s="61">
        <f t="shared" si="4"/>
        <v>0</v>
      </c>
      <c r="N26" s="61">
        <f t="shared" si="5"/>
        <v>0</v>
      </c>
      <c r="O26" s="70">
        <f t="shared" si="6"/>
        <v>0</v>
      </c>
      <c r="P26" s="71">
        <f t="shared" si="7"/>
        <v>0</v>
      </c>
    </row>
    <row r="27" spans="1:16" s="2" customFormat="1" ht="25.5">
      <c r="A27" s="21">
        <v>18</v>
      </c>
      <c r="B27" s="35"/>
      <c r="C27" s="5" t="s">
        <v>50</v>
      </c>
      <c r="D27" s="22" t="s">
        <v>21</v>
      </c>
      <c r="E27" s="40">
        <f>(4.42*4+26.2*2)*0.6</f>
        <v>42</v>
      </c>
      <c r="F27" s="67"/>
      <c r="G27" s="68"/>
      <c r="H27" s="69">
        <f t="shared" si="1"/>
        <v>0</v>
      </c>
      <c r="I27" s="62"/>
      <c r="J27" s="62"/>
      <c r="K27" s="61">
        <f t="shared" si="2"/>
        <v>0</v>
      </c>
      <c r="L27" s="61">
        <f t="shared" si="3"/>
        <v>0</v>
      </c>
      <c r="M27" s="61">
        <f t="shared" si="4"/>
        <v>0</v>
      </c>
      <c r="N27" s="61">
        <f t="shared" si="5"/>
        <v>0</v>
      </c>
      <c r="O27" s="70">
        <f t="shared" si="6"/>
        <v>0</v>
      </c>
      <c r="P27" s="71">
        <f t="shared" si="7"/>
        <v>0</v>
      </c>
    </row>
    <row r="28" spans="1:16" s="2" customFormat="1">
      <c r="A28" s="21"/>
      <c r="B28" s="35"/>
      <c r="C28" s="32" t="s">
        <v>51</v>
      </c>
      <c r="D28" s="22"/>
      <c r="E28" s="40"/>
      <c r="F28" s="67"/>
      <c r="G28" s="68"/>
      <c r="H28" s="69">
        <f t="shared" si="1"/>
        <v>0</v>
      </c>
      <c r="I28" s="62"/>
      <c r="J28" s="62"/>
      <c r="K28" s="61">
        <f t="shared" si="2"/>
        <v>0</v>
      </c>
      <c r="L28" s="61">
        <f t="shared" si="3"/>
        <v>0</v>
      </c>
      <c r="M28" s="61">
        <f t="shared" si="4"/>
        <v>0</v>
      </c>
      <c r="N28" s="61">
        <f t="shared" si="5"/>
        <v>0</v>
      </c>
      <c r="O28" s="70">
        <f t="shared" si="6"/>
        <v>0</v>
      </c>
      <c r="P28" s="71">
        <f t="shared" si="7"/>
        <v>0</v>
      </c>
    </row>
    <row r="29" spans="1:16" s="2" customFormat="1" ht="25.5" customHeight="1">
      <c r="A29" s="21">
        <v>19</v>
      </c>
      <c r="B29" s="35"/>
      <c r="C29" s="33" t="s">
        <v>52</v>
      </c>
      <c r="D29" s="34" t="s">
        <v>21</v>
      </c>
      <c r="E29" s="41">
        <f>44.3*0.6</f>
        <v>26.6</v>
      </c>
      <c r="F29" s="67"/>
      <c r="G29" s="68"/>
      <c r="H29" s="69">
        <f t="shared" si="1"/>
        <v>0</v>
      </c>
      <c r="I29" s="62"/>
      <c r="J29" s="62"/>
      <c r="K29" s="61">
        <f t="shared" si="2"/>
        <v>0</v>
      </c>
      <c r="L29" s="61">
        <f t="shared" si="3"/>
        <v>0</v>
      </c>
      <c r="M29" s="61">
        <f t="shared" si="4"/>
        <v>0</v>
      </c>
      <c r="N29" s="61">
        <f t="shared" si="5"/>
        <v>0</v>
      </c>
      <c r="O29" s="70">
        <f t="shared" si="6"/>
        <v>0</v>
      </c>
      <c r="P29" s="71">
        <f t="shared" si="7"/>
        <v>0</v>
      </c>
    </row>
    <row r="30" spans="1:16" s="2" customFormat="1" ht="38.25">
      <c r="A30" s="21">
        <v>20</v>
      </c>
      <c r="B30" s="35"/>
      <c r="C30" s="33" t="s">
        <v>53</v>
      </c>
      <c r="D30" s="34" t="s">
        <v>21</v>
      </c>
      <c r="E30" s="41">
        <f>44.3*0.6</f>
        <v>26.6</v>
      </c>
      <c r="F30" s="67"/>
      <c r="G30" s="68"/>
      <c r="H30" s="69">
        <f t="shared" si="1"/>
        <v>0</v>
      </c>
      <c r="I30" s="62"/>
      <c r="J30" s="62"/>
      <c r="K30" s="61">
        <f t="shared" si="2"/>
        <v>0</v>
      </c>
      <c r="L30" s="61">
        <f t="shared" si="3"/>
        <v>0</v>
      </c>
      <c r="M30" s="61">
        <f t="shared" si="4"/>
        <v>0</v>
      </c>
      <c r="N30" s="61">
        <f t="shared" si="5"/>
        <v>0</v>
      </c>
      <c r="O30" s="70">
        <f t="shared" si="6"/>
        <v>0</v>
      </c>
      <c r="P30" s="71">
        <f t="shared" si="7"/>
        <v>0</v>
      </c>
    </row>
    <row r="31" spans="1:16" s="2" customFormat="1" ht="38.25">
      <c r="A31" s="21">
        <v>21</v>
      </c>
      <c r="B31" s="35"/>
      <c r="C31" s="33" t="s">
        <v>54</v>
      </c>
      <c r="D31" s="34" t="s">
        <v>21</v>
      </c>
      <c r="E31" s="41">
        <f>44.3*0.8</f>
        <v>35.4</v>
      </c>
      <c r="F31" s="67"/>
      <c r="G31" s="68"/>
      <c r="H31" s="69">
        <f t="shared" si="1"/>
        <v>0</v>
      </c>
      <c r="I31" s="62"/>
      <c r="J31" s="62"/>
      <c r="K31" s="61">
        <f t="shared" si="2"/>
        <v>0</v>
      </c>
      <c r="L31" s="61">
        <f t="shared" si="3"/>
        <v>0</v>
      </c>
      <c r="M31" s="61">
        <f t="shared" si="4"/>
        <v>0</v>
      </c>
      <c r="N31" s="61">
        <f t="shared" si="5"/>
        <v>0</v>
      </c>
      <c r="O31" s="70">
        <f t="shared" si="6"/>
        <v>0</v>
      </c>
      <c r="P31" s="71">
        <f t="shared" si="7"/>
        <v>0</v>
      </c>
    </row>
    <row r="32" spans="1:16" s="2" customFormat="1">
      <c r="A32" s="21">
        <v>22</v>
      </c>
      <c r="B32" s="35"/>
      <c r="C32" s="33" t="s">
        <v>55</v>
      </c>
      <c r="D32" s="34" t="s">
        <v>21</v>
      </c>
      <c r="E32" s="41">
        <f>E31</f>
        <v>35.4</v>
      </c>
      <c r="F32" s="67"/>
      <c r="G32" s="68"/>
      <c r="H32" s="69">
        <f t="shared" si="1"/>
        <v>0</v>
      </c>
      <c r="I32" s="62"/>
      <c r="J32" s="62"/>
      <c r="K32" s="61">
        <f t="shared" si="2"/>
        <v>0</v>
      </c>
      <c r="L32" s="61">
        <f t="shared" si="3"/>
        <v>0</v>
      </c>
      <c r="M32" s="61">
        <f t="shared" si="4"/>
        <v>0</v>
      </c>
      <c r="N32" s="61">
        <f t="shared" si="5"/>
        <v>0</v>
      </c>
      <c r="O32" s="70">
        <f t="shared" si="6"/>
        <v>0</v>
      </c>
      <c r="P32" s="71">
        <f t="shared" si="7"/>
        <v>0</v>
      </c>
    </row>
    <row r="33" spans="1:16" s="2" customFormat="1">
      <c r="A33" s="21">
        <v>23</v>
      </c>
      <c r="B33" s="35"/>
      <c r="C33" s="33" t="s">
        <v>56</v>
      </c>
      <c r="D33" s="34" t="s">
        <v>33</v>
      </c>
      <c r="E33" s="41">
        <f>(6.6+25)*2-(3.4+4.3+2.6)</f>
        <v>52.9</v>
      </c>
      <c r="F33" s="67"/>
      <c r="G33" s="68"/>
      <c r="H33" s="69">
        <f t="shared" si="1"/>
        <v>0</v>
      </c>
      <c r="I33" s="62"/>
      <c r="J33" s="62"/>
      <c r="K33" s="61">
        <f t="shared" si="2"/>
        <v>0</v>
      </c>
      <c r="L33" s="61">
        <f t="shared" si="3"/>
        <v>0</v>
      </c>
      <c r="M33" s="61">
        <f t="shared" si="4"/>
        <v>0</v>
      </c>
      <c r="N33" s="61">
        <f t="shared" si="5"/>
        <v>0</v>
      </c>
      <c r="O33" s="70">
        <f t="shared" si="6"/>
        <v>0</v>
      </c>
      <c r="P33" s="71">
        <f t="shared" si="7"/>
        <v>0</v>
      </c>
    </row>
    <row r="34" spans="1:16" s="2" customFormat="1" ht="38.25">
      <c r="A34" s="21">
        <v>24</v>
      </c>
      <c r="B34" s="36"/>
      <c r="C34" s="33" t="s">
        <v>57</v>
      </c>
      <c r="D34" s="34" t="s">
        <v>21</v>
      </c>
      <c r="E34" s="42">
        <f>(25+6.6)*2*8-(1.2*2+1.8*8)*1.75-2.1*3-(4.3+3.4+2.6)*2.6-1.6*1.8*2</f>
        <v>437.4</v>
      </c>
      <c r="F34" s="67"/>
      <c r="G34" s="68"/>
      <c r="H34" s="69">
        <f t="shared" si="1"/>
        <v>0</v>
      </c>
      <c r="I34" s="62"/>
      <c r="J34" s="62"/>
      <c r="K34" s="61">
        <f t="shared" si="2"/>
        <v>0</v>
      </c>
      <c r="L34" s="61">
        <f t="shared" si="3"/>
        <v>0</v>
      </c>
      <c r="M34" s="61">
        <f t="shared" si="4"/>
        <v>0</v>
      </c>
      <c r="N34" s="61">
        <f t="shared" si="5"/>
        <v>0</v>
      </c>
      <c r="O34" s="70">
        <f t="shared" si="6"/>
        <v>0</v>
      </c>
      <c r="P34" s="71">
        <f t="shared" si="7"/>
        <v>0</v>
      </c>
    </row>
    <row r="35" spans="1:16" s="2" customFormat="1" ht="25.5">
      <c r="A35" s="21">
        <v>25</v>
      </c>
      <c r="B35" s="35"/>
      <c r="C35" s="33" t="s">
        <v>58</v>
      </c>
      <c r="D35" s="34" t="s">
        <v>21</v>
      </c>
      <c r="E35" s="42">
        <f>((1.2*2+1.8*8)*2+1.75*10*2+2.1*3*6+1*2+(4.3+3.4+2.6)+2.6*3*2+1.6*4+1.8*2*2)*0.2</f>
        <v>29.6</v>
      </c>
      <c r="F35" s="67"/>
      <c r="G35" s="68"/>
      <c r="H35" s="69">
        <f t="shared" si="1"/>
        <v>0</v>
      </c>
      <c r="I35" s="62"/>
      <c r="J35" s="62"/>
      <c r="K35" s="61">
        <f t="shared" si="2"/>
        <v>0</v>
      </c>
      <c r="L35" s="61">
        <f t="shared" si="3"/>
        <v>0</v>
      </c>
      <c r="M35" s="61">
        <f t="shared" si="4"/>
        <v>0</v>
      </c>
      <c r="N35" s="61">
        <f t="shared" si="5"/>
        <v>0</v>
      </c>
      <c r="O35" s="70">
        <f t="shared" si="6"/>
        <v>0</v>
      </c>
      <c r="P35" s="71">
        <f t="shared" si="7"/>
        <v>0</v>
      </c>
    </row>
    <row r="36" spans="1:16" s="2" customFormat="1" ht="25.5">
      <c r="A36" s="21">
        <v>26</v>
      </c>
      <c r="B36" s="35"/>
      <c r="C36" s="33" t="s">
        <v>59</v>
      </c>
      <c r="D36" s="34" t="s">
        <v>21</v>
      </c>
      <c r="E36" s="41">
        <f>E32+E34+E35</f>
        <v>502.4</v>
      </c>
      <c r="F36" s="67"/>
      <c r="G36" s="68"/>
      <c r="H36" s="69">
        <f t="shared" si="1"/>
        <v>0</v>
      </c>
      <c r="I36" s="62"/>
      <c r="J36" s="62"/>
      <c r="K36" s="61">
        <f t="shared" si="2"/>
        <v>0</v>
      </c>
      <c r="L36" s="61">
        <f t="shared" si="3"/>
        <v>0</v>
      </c>
      <c r="M36" s="61">
        <f t="shared" si="4"/>
        <v>0</v>
      </c>
      <c r="N36" s="61">
        <f t="shared" si="5"/>
        <v>0</v>
      </c>
      <c r="O36" s="70">
        <f t="shared" si="6"/>
        <v>0</v>
      </c>
      <c r="P36" s="71">
        <f t="shared" si="7"/>
        <v>0</v>
      </c>
    </row>
    <row r="37" spans="1:16" s="2" customFormat="1">
      <c r="A37" s="21">
        <v>27</v>
      </c>
      <c r="B37" s="35"/>
      <c r="C37" s="33" t="s">
        <v>60</v>
      </c>
      <c r="D37" s="34" t="s">
        <v>21</v>
      </c>
      <c r="E37" s="41">
        <f>E36</f>
        <v>502.4</v>
      </c>
      <c r="F37" s="67"/>
      <c r="G37" s="68"/>
      <c r="H37" s="69">
        <f t="shared" si="1"/>
        <v>0</v>
      </c>
      <c r="I37" s="62"/>
      <c r="J37" s="62"/>
      <c r="K37" s="61">
        <f t="shared" si="2"/>
        <v>0</v>
      </c>
      <c r="L37" s="61">
        <f t="shared" si="3"/>
        <v>0</v>
      </c>
      <c r="M37" s="61">
        <f t="shared" si="4"/>
        <v>0</v>
      </c>
      <c r="N37" s="61">
        <f t="shared" si="5"/>
        <v>0</v>
      </c>
      <c r="O37" s="70">
        <f t="shared" si="6"/>
        <v>0</v>
      </c>
      <c r="P37" s="71">
        <f t="shared" si="7"/>
        <v>0</v>
      </c>
    </row>
    <row r="38" spans="1:16" s="2" customFormat="1" ht="25.5">
      <c r="A38" s="21">
        <v>28</v>
      </c>
      <c r="B38" s="35"/>
      <c r="C38" s="5" t="s">
        <v>61</v>
      </c>
      <c r="D38" s="22" t="s">
        <v>33</v>
      </c>
      <c r="E38" s="42">
        <f>(1.75*10+1.8*2)</f>
        <v>21.1</v>
      </c>
      <c r="F38" s="67"/>
      <c r="G38" s="68"/>
      <c r="H38" s="69">
        <f t="shared" si="1"/>
        <v>0</v>
      </c>
      <c r="I38" s="62"/>
      <c r="J38" s="62"/>
      <c r="K38" s="61">
        <f t="shared" si="2"/>
        <v>0</v>
      </c>
      <c r="L38" s="61">
        <f t="shared" si="3"/>
        <v>0</v>
      </c>
      <c r="M38" s="61">
        <f t="shared" si="4"/>
        <v>0</v>
      </c>
      <c r="N38" s="61">
        <f t="shared" si="5"/>
        <v>0</v>
      </c>
      <c r="O38" s="70">
        <f t="shared" si="6"/>
        <v>0</v>
      </c>
      <c r="P38" s="71">
        <f t="shared" si="7"/>
        <v>0</v>
      </c>
    </row>
    <row r="39" spans="1:16" s="2" customFormat="1">
      <c r="A39" s="21">
        <v>29</v>
      </c>
      <c r="B39" s="35"/>
      <c r="C39" s="5" t="s">
        <v>62</v>
      </c>
      <c r="D39" s="22" t="s">
        <v>21</v>
      </c>
      <c r="E39" s="43">
        <f>(6.6+25)*2*7</f>
        <v>442.4</v>
      </c>
      <c r="F39" s="67"/>
      <c r="G39" s="68"/>
      <c r="H39" s="69">
        <f t="shared" si="1"/>
        <v>0</v>
      </c>
      <c r="I39" s="62"/>
      <c r="J39" s="62"/>
      <c r="K39" s="61">
        <f t="shared" si="2"/>
        <v>0</v>
      </c>
      <c r="L39" s="61">
        <f t="shared" si="3"/>
        <v>0</v>
      </c>
      <c r="M39" s="61">
        <f t="shared" si="4"/>
        <v>0</v>
      </c>
      <c r="N39" s="61">
        <f t="shared" si="5"/>
        <v>0</v>
      </c>
      <c r="O39" s="70">
        <f t="shared" si="6"/>
        <v>0</v>
      </c>
      <c r="P39" s="71">
        <f t="shared" si="7"/>
        <v>0</v>
      </c>
    </row>
    <row r="40" spans="1:16" s="2" customFormat="1">
      <c r="A40" s="21"/>
      <c r="B40" s="35"/>
      <c r="C40" s="32" t="s">
        <v>63</v>
      </c>
      <c r="D40" s="22"/>
      <c r="E40" s="40"/>
      <c r="F40" s="67"/>
      <c r="G40" s="68"/>
      <c r="H40" s="69">
        <f t="shared" si="1"/>
        <v>0</v>
      </c>
      <c r="I40" s="62"/>
      <c r="J40" s="62"/>
      <c r="K40" s="61">
        <f t="shared" si="2"/>
        <v>0</v>
      </c>
      <c r="L40" s="61">
        <f t="shared" si="3"/>
        <v>0</v>
      </c>
      <c r="M40" s="61">
        <f t="shared" si="4"/>
        <v>0</v>
      </c>
      <c r="N40" s="61">
        <f t="shared" si="5"/>
        <v>0</v>
      </c>
      <c r="O40" s="70">
        <f t="shared" si="6"/>
        <v>0</v>
      </c>
      <c r="P40" s="71">
        <f t="shared" si="7"/>
        <v>0</v>
      </c>
    </row>
    <row r="41" spans="1:16" s="2" customFormat="1">
      <c r="A41" s="21">
        <v>30</v>
      </c>
      <c r="B41" s="35"/>
      <c r="C41" s="5" t="s">
        <v>22</v>
      </c>
      <c r="D41" s="22" t="s">
        <v>21</v>
      </c>
      <c r="E41" s="40">
        <f>2*1.6*1.8</f>
        <v>5.8</v>
      </c>
      <c r="F41" s="67"/>
      <c r="G41" s="68"/>
      <c r="H41" s="69">
        <f t="shared" si="1"/>
        <v>0</v>
      </c>
      <c r="I41" s="62"/>
      <c r="J41" s="62"/>
      <c r="K41" s="61">
        <f t="shared" si="2"/>
        <v>0</v>
      </c>
      <c r="L41" s="61">
        <f t="shared" si="3"/>
        <v>0</v>
      </c>
      <c r="M41" s="61">
        <f t="shared" si="4"/>
        <v>0</v>
      </c>
      <c r="N41" s="61">
        <f t="shared" si="5"/>
        <v>0</v>
      </c>
      <c r="O41" s="70">
        <f t="shared" si="6"/>
        <v>0</v>
      </c>
      <c r="P41" s="71">
        <f t="shared" si="7"/>
        <v>0</v>
      </c>
    </row>
    <row r="42" spans="1:16" s="2" customFormat="1">
      <c r="A42" s="21">
        <v>31</v>
      </c>
      <c r="B42" s="35"/>
      <c r="C42" s="5" t="s">
        <v>23</v>
      </c>
      <c r="D42" s="22" t="s">
        <v>24</v>
      </c>
      <c r="E42" s="40">
        <v>4</v>
      </c>
      <c r="F42" s="67"/>
      <c r="G42" s="68"/>
      <c r="H42" s="69">
        <f t="shared" si="1"/>
        <v>0</v>
      </c>
      <c r="I42" s="62"/>
      <c r="J42" s="62"/>
      <c r="K42" s="61">
        <f t="shared" si="2"/>
        <v>0</v>
      </c>
      <c r="L42" s="61">
        <f t="shared" si="3"/>
        <v>0</v>
      </c>
      <c r="M42" s="61">
        <f t="shared" si="4"/>
        <v>0</v>
      </c>
      <c r="N42" s="61">
        <f t="shared" si="5"/>
        <v>0</v>
      </c>
      <c r="O42" s="70">
        <f t="shared" si="6"/>
        <v>0</v>
      </c>
      <c r="P42" s="71">
        <f t="shared" si="7"/>
        <v>0</v>
      </c>
    </row>
    <row r="43" spans="1:16" s="2" customFormat="1">
      <c r="A43" s="21">
        <v>32</v>
      </c>
      <c r="B43" s="35"/>
      <c r="C43" s="5" t="s">
        <v>25</v>
      </c>
      <c r="D43" s="22" t="s">
        <v>24</v>
      </c>
      <c r="E43" s="40">
        <v>1</v>
      </c>
      <c r="F43" s="67"/>
      <c r="G43" s="68"/>
      <c r="H43" s="69">
        <f t="shared" si="1"/>
        <v>0</v>
      </c>
      <c r="I43" s="62"/>
      <c r="J43" s="62"/>
      <c r="K43" s="61">
        <f t="shared" si="2"/>
        <v>0</v>
      </c>
      <c r="L43" s="61">
        <f t="shared" si="3"/>
        <v>0</v>
      </c>
      <c r="M43" s="61">
        <f t="shared" si="4"/>
        <v>0</v>
      </c>
      <c r="N43" s="61">
        <f t="shared" si="5"/>
        <v>0</v>
      </c>
      <c r="O43" s="70">
        <f t="shared" si="6"/>
        <v>0</v>
      </c>
      <c r="P43" s="71">
        <f t="shared" si="7"/>
        <v>0</v>
      </c>
    </row>
    <row r="44" spans="1:16" s="2" customFormat="1" ht="25.5">
      <c r="A44" s="21">
        <v>33</v>
      </c>
      <c r="B44" s="35"/>
      <c r="C44" s="5" t="s">
        <v>26</v>
      </c>
      <c r="D44" s="22" t="s">
        <v>27</v>
      </c>
      <c r="E44" s="40">
        <v>1</v>
      </c>
      <c r="F44" s="67"/>
      <c r="G44" s="68"/>
      <c r="H44" s="69">
        <f t="shared" si="1"/>
        <v>0</v>
      </c>
      <c r="I44" s="62"/>
      <c r="J44" s="62"/>
      <c r="K44" s="61">
        <f t="shared" si="2"/>
        <v>0</v>
      </c>
      <c r="L44" s="61">
        <f t="shared" si="3"/>
        <v>0</v>
      </c>
      <c r="M44" s="61">
        <f t="shared" si="4"/>
        <v>0</v>
      </c>
      <c r="N44" s="61">
        <f t="shared" si="5"/>
        <v>0</v>
      </c>
      <c r="O44" s="70">
        <f t="shared" si="6"/>
        <v>0</v>
      </c>
      <c r="P44" s="71">
        <f t="shared" si="7"/>
        <v>0</v>
      </c>
    </row>
    <row r="45" spans="1:16" s="2" customFormat="1">
      <c r="A45" s="21">
        <v>34</v>
      </c>
      <c r="B45" s="35"/>
      <c r="C45" s="5" t="s">
        <v>28</v>
      </c>
      <c r="D45" s="22" t="s">
        <v>27</v>
      </c>
      <c r="E45" s="40">
        <v>1</v>
      </c>
      <c r="F45" s="67"/>
      <c r="G45" s="68"/>
      <c r="H45" s="69">
        <f t="shared" si="1"/>
        <v>0</v>
      </c>
      <c r="I45" s="62"/>
      <c r="J45" s="62"/>
      <c r="K45" s="61">
        <f t="shared" si="2"/>
        <v>0</v>
      </c>
      <c r="L45" s="61">
        <f t="shared" si="3"/>
        <v>0</v>
      </c>
      <c r="M45" s="61">
        <f t="shared" si="4"/>
        <v>0</v>
      </c>
      <c r="N45" s="61">
        <f t="shared" si="5"/>
        <v>0</v>
      </c>
      <c r="O45" s="70">
        <f t="shared" si="6"/>
        <v>0</v>
      </c>
      <c r="P45" s="71">
        <f t="shared" si="7"/>
        <v>0</v>
      </c>
    </row>
    <row r="46" spans="1:16" s="2" customFormat="1">
      <c r="A46" s="21">
        <v>35</v>
      </c>
      <c r="B46" s="35"/>
      <c r="C46" s="5" t="s">
        <v>64</v>
      </c>
      <c r="D46" s="22" t="s">
        <v>21</v>
      </c>
      <c r="E46" s="40">
        <f>2*1.6*1.8</f>
        <v>5.8</v>
      </c>
      <c r="F46" s="67"/>
      <c r="G46" s="68"/>
      <c r="H46" s="69">
        <f t="shared" si="1"/>
        <v>0</v>
      </c>
      <c r="I46" s="62"/>
      <c r="J46" s="62"/>
      <c r="K46" s="61">
        <f t="shared" si="2"/>
        <v>0</v>
      </c>
      <c r="L46" s="61">
        <f t="shared" si="3"/>
        <v>0</v>
      </c>
      <c r="M46" s="61">
        <f t="shared" si="4"/>
        <v>0</v>
      </c>
      <c r="N46" s="61">
        <f t="shared" si="5"/>
        <v>0</v>
      </c>
      <c r="O46" s="70">
        <f t="shared" si="6"/>
        <v>0</v>
      </c>
      <c r="P46" s="71">
        <f t="shared" si="7"/>
        <v>0</v>
      </c>
    </row>
    <row r="47" spans="1:16" s="2" customFormat="1">
      <c r="A47" s="21">
        <v>36</v>
      </c>
      <c r="B47" s="35"/>
      <c r="C47" s="5" t="s">
        <v>30</v>
      </c>
      <c r="D47" s="22" t="s">
        <v>20</v>
      </c>
      <c r="E47" s="40">
        <v>2</v>
      </c>
      <c r="F47" s="67"/>
      <c r="G47" s="68"/>
      <c r="H47" s="69">
        <f t="shared" si="1"/>
        <v>0</v>
      </c>
      <c r="I47" s="62"/>
      <c r="J47" s="62"/>
      <c r="K47" s="61">
        <f t="shared" si="2"/>
        <v>0</v>
      </c>
      <c r="L47" s="61">
        <f t="shared" si="3"/>
        <v>0</v>
      </c>
      <c r="M47" s="61">
        <f t="shared" si="4"/>
        <v>0</v>
      </c>
      <c r="N47" s="61">
        <f t="shared" si="5"/>
        <v>0</v>
      </c>
      <c r="O47" s="70">
        <f t="shared" si="6"/>
        <v>0</v>
      </c>
      <c r="P47" s="71">
        <f t="shared" si="7"/>
        <v>0</v>
      </c>
    </row>
    <row r="48" spans="1:16" s="2" customFormat="1" ht="38.25">
      <c r="A48" s="21">
        <v>37</v>
      </c>
      <c r="B48" s="35"/>
      <c r="C48" s="5" t="s">
        <v>163</v>
      </c>
      <c r="D48" s="22" t="s">
        <v>66</v>
      </c>
      <c r="E48" s="40">
        <v>1</v>
      </c>
      <c r="F48" s="67"/>
      <c r="G48" s="68"/>
      <c r="H48" s="69">
        <f t="shared" si="1"/>
        <v>0</v>
      </c>
      <c r="I48" s="62"/>
      <c r="J48" s="62"/>
      <c r="K48" s="61">
        <f t="shared" si="2"/>
        <v>0</v>
      </c>
      <c r="L48" s="61">
        <f t="shared" si="3"/>
        <v>0</v>
      </c>
      <c r="M48" s="61">
        <f t="shared" si="4"/>
        <v>0</v>
      </c>
      <c r="N48" s="61">
        <f t="shared" si="5"/>
        <v>0</v>
      </c>
      <c r="O48" s="70">
        <f t="shared" si="6"/>
        <v>0</v>
      </c>
      <c r="P48" s="71">
        <f t="shared" si="7"/>
        <v>0</v>
      </c>
    </row>
    <row r="49" spans="1:16" s="2" customFormat="1" ht="25.5">
      <c r="A49" s="21">
        <v>38</v>
      </c>
      <c r="B49" s="35"/>
      <c r="C49" s="5" t="s">
        <v>65</v>
      </c>
      <c r="D49" s="22" t="s">
        <v>66</v>
      </c>
      <c r="E49" s="40">
        <v>3</v>
      </c>
      <c r="F49" s="67"/>
      <c r="G49" s="68"/>
      <c r="H49" s="69">
        <f t="shared" si="1"/>
        <v>0</v>
      </c>
      <c r="I49" s="62"/>
      <c r="J49" s="62"/>
      <c r="K49" s="61">
        <f t="shared" si="2"/>
        <v>0</v>
      </c>
      <c r="L49" s="61">
        <f t="shared" si="3"/>
        <v>0</v>
      </c>
      <c r="M49" s="61">
        <f t="shared" si="4"/>
        <v>0</v>
      </c>
      <c r="N49" s="61">
        <f t="shared" si="5"/>
        <v>0</v>
      </c>
      <c r="O49" s="70">
        <f t="shared" si="6"/>
        <v>0</v>
      </c>
      <c r="P49" s="71">
        <f t="shared" si="7"/>
        <v>0</v>
      </c>
    </row>
    <row r="50" spans="1:16" s="2" customFormat="1" ht="25.5">
      <c r="A50" s="21">
        <v>39</v>
      </c>
      <c r="B50" s="35"/>
      <c r="C50" s="5" t="s">
        <v>162</v>
      </c>
      <c r="D50" s="22" t="s">
        <v>66</v>
      </c>
      <c r="E50" s="40">
        <v>1</v>
      </c>
      <c r="F50" s="67"/>
      <c r="G50" s="68"/>
      <c r="H50" s="69">
        <f t="shared" si="1"/>
        <v>0</v>
      </c>
      <c r="I50" s="62"/>
      <c r="J50" s="62"/>
      <c r="K50" s="61">
        <f t="shared" si="2"/>
        <v>0</v>
      </c>
      <c r="L50" s="61">
        <f t="shared" si="3"/>
        <v>0</v>
      </c>
      <c r="M50" s="61">
        <f t="shared" si="4"/>
        <v>0</v>
      </c>
      <c r="N50" s="61">
        <f t="shared" si="5"/>
        <v>0</v>
      </c>
      <c r="O50" s="70">
        <f t="shared" si="6"/>
        <v>0</v>
      </c>
      <c r="P50" s="71">
        <f t="shared" si="7"/>
        <v>0</v>
      </c>
    </row>
    <row r="51" spans="1:16" s="2" customFormat="1" ht="25.5">
      <c r="A51" s="21">
        <v>40</v>
      </c>
      <c r="B51" s="35"/>
      <c r="C51" s="5" t="s">
        <v>67</v>
      </c>
      <c r="D51" s="22" t="s">
        <v>66</v>
      </c>
      <c r="E51" s="40">
        <v>1</v>
      </c>
      <c r="F51" s="67"/>
      <c r="G51" s="68"/>
      <c r="H51" s="69">
        <f t="shared" si="1"/>
        <v>0</v>
      </c>
      <c r="I51" s="62"/>
      <c r="J51" s="62"/>
      <c r="K51" s="61">
        <f t="shared" si="2"/>
        <v>0</v>
      </c>
      <c r="L51" s="61">
        <f t="shared" si="3"/>
        <v>0</v>
      </c>
      <c r="M51" s="61">
        <f t="shared" si="4"/>
        <v>0</v>
      </c>
      <c r="N51" s="61">
        <f t="shared" si="5"/>
        <v>0</v>
      </c>
      <c r="O51" s="70">
        <f t="shared" si="6"/>
        <v>0</v>
      </c>
      <c r="P51" s="71">
        <f t="shared" si="7"/>
        <v>0</v>
      </c>
    </row>
    <row r="52" spans="1:16" s="2" customFormat="1" ht="25.5">
      <c r="A52" s="21">
        <v>41</v>
      </c>
      <c r="B52" s="35"/>
      <c r="C52" s="5" t="s">
        <v>68</v>
      </c>
      <c r="D52" s="22" t="s">
        <v>21</v>
      </c>
      <c r="E52" s="40">
        <f>(4.3+3.4)*2.65*2.2</f>
        <v>44.9</v>
      </c>
      <c r="F52" s="67"/>
      <c r="G52" s="68"/>
      <c r="H52" s="69">
        <f t="shared" si="1"/>
        <v>0</v>
      </c>
      <c r="I52" s="62"/>
      <c r="J52" s="62"/>
      <c r="K52" s="61">
        <f t="shared" si="2"/>
        <v>0</v>
      </c>
      <c r="L52" s="61">
        <f t="shared" si="3"/>
        <v>0</v>
      </c>
      <c r="M52" s="61">
        <f t="shared" si="4"/>
        <v>0</v>
      </c>
      <c r="N52" s="61">
        <f t="shared" si="5"/>
        <v>0</v>
      </c>
      <c r="O52" s="70">
        <f t="shared" si="6"/>
        <v>0</v>
      </c>
      <c r="P52" s="71">
        <f t="shared" si="7"/>
        <v>0</v>
      </c>
    </row>
    <row r="53" spans="1:16" s="2" customFormat="1" ht="25.5">
      <c r="A53" s="21">
        <v>42</v>
      </c>
      <c r="B53" s="35"/>
      <c r="C53" s="5" t="s">
        <v>29</v>
      </c>
      <c r="D53" s="22" t="s">
        <v>69</v>
      </c>
      <c r="E53" s="40">
        <v>1</v>
      </c>
      <c r="F53" s="67"/>
      <c r="G53" s="68"/>
      <c r="H53" s="69">
        <f t="shared" si="1"/>
        <v>0</v>
      </c>
      <c r="I53" s="62"/>
      <c r="J53" s="62"/>
      <c r="K53" s="61">
        <f t="shared" si="2"/>
        <v>0</v>
      </c>
      <c r="L53" s="61">
        <f t="shared" si="3"/>
        <v>0</v>
      </c>
      <c r="M53" s="61">
        <f t="shared" si="4"/>
        <v>0</v>
      </c>
      <c r="N53" s="61">
        <f t="shared" si="5"/>
        <v>0</v>
      </c>
      <c r="O53" s="70">
        <f t="shared" si="6"/>
        <v>0</v>
      </c>
      <c r="P53" s="71">
        <f t="shared" si="7"/>
        <v>0</v>
      </c>
    </row>
    <row r="54" spans="1:16" s="2" customFormat="1">
      <c r="A54" s="21"/>
      <c r="B54" s="5"/>
      <c r="C54" s="32" t="s">
        <v>75</v>
      </c>
      <c r="D54" s="22"/>
      <c r="E54" s="40"/>
      <c r="F54" s="67"/>
      <c r="G54" s="68"/>
      <c r="H54" s="69">
        <f t="shared" si="1"/>
        <v>0</v>
      </c>
      <c r="I54" s="62"/>
      <c r="J54" s="62"/>
      <c r="K54" s="61">
        <f t="shared" si="2"/>
        <v>0</v>
      </c>
      <c r="L54" s="61">
        <f t="shared" si="3"/>
        <v>0</v>
      </c>
      <c r="M54" s="61">
        <f t="shared" si="4"/>
        <v>0</v>
      </c>
      <c r="N54" s="61">
        <f t="shared" si="5"/>
        <v>0</v>
      </c>
      <c r="O54" s="70">
        <f t="shared" si="6"/>
        <v>0</v>
      </c>
      <c r="P54" s="71">
        <f t="shared" si="7"/>
        <v>0</v>
      </c>
    </row>
    <row r="55" spans="1:16" s="2" customFormat="1" ht="38.25">
      <c r="A55" s="21">
        <v>43</v>
      </c>
      <c r="B55" s="5"/>
      <c r="C55" s="5" t="s">
        <v>76</v>
      </c>
      <c r="D55" s="22" t="s">
        <v>20</v>
      </c>
      <c r="E55" s="40">
        <f>4.5*4.5*0.8+1.5*1.5*0.8</f>
        <v>18</v>
      </c>
      <c r="F55" s="67"/>
      <c r="G55" s="68"/>
      <c r="H55" s="69">
        <f t="shared" si="1"/>
        <v>0</v>
      </c>
      <c r="I55" s="62"/>
      <c r="J55" s="62"/>
      <c r="K55" s="61">
        <f t="shared" si="2"/>
        <v>0</v>
      </c>
      <c r="L55" s="61">
        <f t="shared" si="3"/>
        <v>0</v>
      </c>
      <c r="M55" s="61">
        <f t="shared" si="4"/>
        <v>0</v>
      </c>
      <c r="N55" s="61">
        <f t="shared" si="5"/>
        <v>0</v>
      </c>
      <c r="O55" s="70">
        <f t="shared" si="6"/>
        <v>0</v>
      </c>
      <c r="P55" s="71">
        <f t="shared" si="7"/>
        <v>0</v>
      </c>
    </row>
    <row r="56" spans="1:16" s="2" customFormat="1">
      <c r="A56" s="21">
        <v>44</v>
      </c>
      <c r="B56" s="5"/>
      <c r="C56" s="5" t="s">
        <v>77</v>
      </c>
      <c r="D56" s="22" t="s">
        <v>20</v>
      </c>
      <c r="E56" s="40">
        <v>3</v>
      </c>
      <c r="F56" s="67"/>
      <c r="G56" s="68"/>
      <c r="H56" s="69">
        <f t="shared" si="1"/>
        <v>0</v>
      </c>
      <c r="I56" s="62"/>
      <c r="J56" s="62"/>
      <c r="K56" s="61">
        <f t="shared" si="2"/>
        <v>0</v>
      </c>
      <c r="L56" s="61">
        <f t="shared" si="3"/>
        <v>0</v>
      </c>
      <c r="M56" s="61">
        <f t="shared" si="4"/>
        <v>0</v>
      </c>
      <c r="N56" s="61">
        <f t="shared" si="5"/>
        <v>0</v>
      </c>
      <c r="O56" s="70">
        <f t="shared" si="6"/>
        <v>0</v>
      </c>
      <c r="P56" s="71">
        <f t="shared" si="7"/>
        <v>0</v>
      </c>
    </row>
    <row r="57" spans="1:16" s="2" customFormat="1">
      <c r="A57" s="21">
        <v>45</v>
      </c>
      <c r="B57" s="5"/>
      <c r="C57" s="5" t="s">
        <v>78</v>
      </c>
      <c r="D57" s="22" t="s">
        <v>21</v>
      </c>
      <c r="E57" s="40">
        <v>22</v>
      </c>
      <c r="F57" s="67"/>
      <c r="G57" s="68"/>
      <c r="H57" s="69">
        <f t="shared" si="1"/>
        <v>0</v>
      </c>
      <c r="I57" s="62"/>
      <c r="J57" s="62"/>
      <c r="K57" s="61">
        <f t="shared" si="2"/>
        <v>0</v>
      </c>
      <c r="L57" s="61">
        <f t="shared" si="3"/>
        <v>0</v>
      </c>
      <c r="M57" s="61">
        <f t="shared" si="4"/>
        <v>0</v>
      </c>
      <c r="N57" s="61">
        <f t="shared" si="5"/>
        <v>0</v>
      </c>
      <c r="O57" s="70">
        <f t="shared" si="6"/>
        <v>0</v>
      </c>
      <c r="P57" s="71">
        <f t="shared" si="7"/>
        <v>0</v>
      </c>
    </row>
    <row r="58" spans="1:16" s="2" customFormat="1" ht="38.25">
      <c r="A58" s="21">
        <v>46</v>
      </c>
      <c r="B58" s="5"/>
      <c r="C58" s="5" t="s">
        <v>79</v>
      </c>
      <c r="D58" s="22" t="s">
        <v>20</v>
      </c>
      <c r="E58" s="40">
        <v>8</v>
      </c>
      <c r="F58" s="67"/>
      <c r="G58" s="68"/>
      <c r="H58" s="69">
        <f t="shared" si="1"/>
        <v>0</v>
      </c>
      <c r="I58" s="62"/>
      <c r="J58" s="62"/>
      <c r="K58" s="61">
        <f t="shared" si="2"/>
        <v>0</v>
      </c>
      <c r="L58" s="61">
        <f t="shared" si="3"/>
        <v>0</v>
      </c>
      <c r="M58" s="61">
        <f t="shared" si="4"/>
        <v>0</v>
      </c>
      <c r="N58" s="61">
        <f t="shared" si="5"/>
        <v>0</v>
      </c>
      <c r="O58" s="70">
        <f t="shared" si="6"/>
        <v>0</v>
      </c>
      <c r="P58" s="71">
        <f t="shared" si="7"/>
        <v>0</v>
      </c>
    </row>
    <row r="59" spans="1:16" s="2" customFormat="1">
      <c r="A59" s="21">
        <v>47</v>
      </c>
      <c r="B59" s="5"/>
      <c r="C59" s="5" t="s">
        <v>80</v>
      </c>
      <c r="D59" s="22" t="s">
        <v>38</v>
      </c>
      <c r="E59" s="40">
        <f>73.6+73.6+208.2+122.36+103.5</f>
        <v>581.29999999999995</v>
      </c>
      <c r="F59" s="67"/>
      <c r="G59" s="68"/>
      <c r="H59" s="69">
        <f t="shared" si="1"/>
        <v>0</v>
      </c>
      <c r="I59" s="62"/>
      <c r="J59" s="62"/>
      <c r="K59" s="61">
        <f t="shared" si="2"/>
        <v>0</v>
      </c>
      <c r="L59" s="61">
        <f t="shared" si="3"/>
        <v>0</v>
      </c>
      <c r="M59" s="61">
        <f t="shared" si="4"/>
        <v>0</v>
      </c>
      <c r="N59" s="61">
        <f t="shared" si="5"/>
        <v>0</v>
      </c>
      <c r="O59" s="70">
        <f t="shared" si="6"/>
        <v>0</v>
      </c>
      <c r="P59" s="71">
        <f t="shared" si="7"/>
        <v>0</v>
      </c>
    </row>
    <row r="60" spans="1:16" s="2" customFormat="1">
      <c r="A60" s="21">
        <v>48</v>
      </c>
      <c r="B60" s="5"/>
      <c r="C60" s="5" t="s">
        <v>81</v>
      </c>
      <c r="D60" s="22" t="s">
        <v>82</v>
      </c>
      <c r="E60" s="40">
        <v>4</v>
      </c>
      <c r="F60" s="67"/>
      <c r="G60" s="68"/>
      <c r="H60" s="69">
        <f t="shared" si="1"/>
        <v>0</v>
      </c>
      <c r="I60" s="62"/>
      <c r="J60" s="62"/>
      <c r="K60" s="61">
        <f t="shared" si="2"/>
        <v>0</v>
      </c>
      <c r="L60" s="61">
        <f t="shared" si="3"/>
        <v>0</v>
      </c>
      <c r="M60" s="61">
        <f t="shared" si="4"/>
        <v>0</v>
      </c>
      <c r="N60" s="61">
        <f t="shared" si="5"/>
        <v>0</v>
      </c>
      <c r="O60" s="70">
        <f t="shared" si="6"/>
        <v>0</v>
      </c>
      <c r="P60" s="71">
        <f t="shared" si="7"/>
        <v>0</v>
      </c>
    </row>
    <row r="61" spans="1:16" s="2" customFormat="1" ht="25.5">
      <c r="A61" s="21">
        <v>49</v>
      </c>
      <c r="B61" s="5"/>
      <c r="C61" s="5" t="s">
        <v>83</v>
      </c>
      <c r="D61" s="22" t="s">
        <v>33</v>
      </c>
      <c r="E61" s="40">
        <v>12</v>
      </c>
      <c r="F61" s="67"/>
      <c r="G61" s="68"/>
      <c r="H61" s="69">
        <f t="shared" si="1"/>
        <v>0</v>
      </c>
      <c r="I61" s="62"/>
      <c r="J61" s="62"/>
      <c r="K61" s="61">
        <f t="shared" si="2"/>
        <v>0</v>
      </c>
      <c r="L61" s="61">
        <f t="shared" si="3"/>
        <v>0</v>
      </c>
      <c r="M61" s="61">
        <f t="shared" si="4"/>
        <v>0</v>
      </c>
      <c r="N61" s="61">
        <f t="shared" si="5"/>
        <v>0</v>
      </c>
      <c r="O61" s="70">
        <f t="shared" si="6"/>
        <v>0</v>
      </c>
      <c r="P61" s="71">
        <f t="shared" si="7"/>
        <v>0</v>
      </c>
    </row>
    <row r="62" spans="1:16" s="2" customFormat="1" ht="25.5">
      <c r="A62" s="21">
        <v>50</v>
      </c>
      <c r="B62" s="5"/>
      <c r="C62" s="5" t="s">
        <v>84</v>
      </c>
      <c r="D62" s="22" t="s">
        <v>21</v>
      </c>
      <c r="E62" s="40">
        <v>10</v>
      </c>
      <c r="F62" s="67"/>
      <c r="G62" s="68"/>
      <c r="H62" s="69">
        <f t="shared" si="1"/>
        <v>0</v>
      </c>
      <c r="I62" s="62"/>
      <c r="J62" s="62"/>
      <c r="K62" s="61">
        <f t="shared" si="2"/>
        <v>0</v>
      </c>
      <c r="L62" s="61">
        <f t="shared" si="3"/>
        <v>0</v>
      </c>
      <c r="M62" s="61">
        <f t="shared" si="4"/>
        <v>0</v>
      </c>
      <c r="N62" s="61">
        <f t="shared" si="5"/>
        <v>0</v>
      </c>
      <c r="O62" s="70">
        <f t="shared" si="6"/>
        <v>0</v>
      </c>
      <c r="P62" s="71">
        <f t="shared" si="7"/>
        <v>0</v>
      </c>
    </row>
    <row r="63" spans="1:16" s="2" customFormat="1" ht="25.5">
      <c r="A63" s="21">
        <v>51</v>
      </c>
      <c r="B63" s="5"/>
      <c r="C63" s="5" t="s">
        <v>59</v>
      </c>
      <c r="D63" s="22" t="s">
        <v>21</v>
      </c>
      <c r="E63" s="40">
        <v>9</v>
      </c>
      <c r="F63" s="67"/>
      <c r="G63" s="68"/>
      <c r="H63" s="69">
        <f t="shared" si="1"/>
        <v>0</v>
      </c>
      <c r="I63" s="62"/>
      <c r="J63" s="62"/>
      <c r="K63" s="61">
        <f t="shared" si="2"/>
        <v>0</v>
      </c>
      <c r="L63" s="61">
        <f t="shared" si="3"/>
        <v>0</v>
      </c>
      <c r="M63" s="61">
        <f t="shared" si="4"/>
        <v>0</v>
      </c>
      <c r="N63" s="61">
        <f t="shared" si="5"/>
        <v>0</v>
      </c>
      <c r="O63" s="70">
        <f t="shared" si="6"/>
        <v>0</v>
      </c>
      <c r="P63" s="71">
        <f t="shared" si="7"/>
        <v>0</v>
      </c>
    </row>
    <row r="64" spans="1:16" s="2" customFormat="1" ht="25.5">
      <c r="A64" s="21">
        <v>52</v>
      </c>
      <c r="B64" s="5"/>
      <c r="C64" s="5" t="s">
        <v>85</v>
      </c>
      <c r="D64" s="22" t="s">
        <v>20</v>
      </c>
      <c r="E64" s="40">
        <v>1</v>
      </c>
      <c r="F64" s="67"/>
      <c r="G64" s="68"/>
      <c r="H64" s="69">
        <f t="shared" si="1"/>
        <v>0</v>
      </c>
      <c r="I64" s="62"/>
      <c r="J64" s="62"/>
      <c r="K64" s="61">
        <f t="shared" si="2"/>
        <v>0</v>
      </c>
      <c r="L64" s="61">
        <f t="shared" si="3"/>
        <v>0</v>
      </c>
      <c r="M64" s="61">
        <f t="shared" si="4"/>
        <v>0</v>
      </c>
      <c r="N64" s="61">
        <f t="shared" si="5"/>
        <v>0</v>
      </c>
      <c r="O64" s="70">
        <f t="shared" si="6"/>
        <v>0</v>
      </c>
      <c r="P64" s="71">
        <f t="shared" si="7"/>
        <v>0</v>
      </c>
    </row>
    <row r="65" spans="1:16" s="2" customFormat="1" ht="25.5">
      <c r="A65" s="21">
        <v>53</v>
      </c>
      <c r="B65" s="5"/>
      <c r="C65" s="5" t="s">
        <v>86</v>
      </c>
      <c r="D65" s="22" t="s">
        <v>38</v>
      </c>
      <c r="E65" s="40">
        <f>53.69+2.332+196.56+153.766+331.788+24.818+1.718+2.252+12.24+3.804+7.712+159.123+2.332</f>
        <v>952.1</v>
      </c>
      <c r="F65" s="67"/>
      <c r="G65" s="68"/>
      <c r="H65" s="69">
        <f t="shared" si="1"/>
        <v>0</v>
      </c>
      <c r="I65" s="62"/>
      <c r="J65" s="62"/>
      <c r="K65" s="61">
        <f t="shared" si="2"/>
        <v>0</v>
      </c>
      <c r="L65" s="61">
        <f t="shared" si="3"/>
        <v>0</v>
      </c>
      <c r="M65" s="61">
        <f t="shared" si="4"/>
        <v>0</v>
      </c>
      <c r="N65" s="61">
        <f t="shared" si="5"/>
        <v>0</v>
      </c>
      <c r="O65" s="70">
        <f t="shared" si="6"/>
        <v>0</v>
      </c>
      <c r="P65" s="71">
        <f t="shared" si="7"/>
        <v>0</v>
      </c>
    </row>
    <row r="66" spans="1:16" s="2" customFormat="1" ht="25.5">
      <c r="A66" s="21">
        <v>54</v>
      </c>
      <c r="B66" s="5"/>
      <c r="C66" s="5" t="s">
        <v>87</v>
      </c>
      <c r="D66" s="22" t="s">
        <v>21</v>
      </c>
      <c r="E66" s="40">
        <f>18+50</f>
        <v>68</v>
      </c>
      <c r="F66" s="67"/>
      <c r="G66" s="68"/>
      <c r="H66" s="69">
        <f t="shared" si="1"/>
        <v>0</v>
      </c>
      <c r="I66" s="62"/>
      <c r="J66" s="62"/>
      <c r="K66" s="61">
        <f t="shared" si="2"/>
        <v>0</v>
      </c>
      <c r="L66" s="61">
        <f t="shared" si="3"/>
        <v>0</v>
      </c>
      <c r="M66" s="61">
        <f t="shared" si="4"/>
        <v>0</v>
      </c>
      <c r="N66" s="61">
        <f t="shared" si="5"/>
        <v>0</v>
      </c>
      <c r="O66" s="70">
        <f t="shared" si="6"/>
        <v>0</v>
      </c>
      <c r="P66" s="71">
        <f t="shared" si="7"/>
        <v>0</v>
      </c>
    </row>
    <row r="67" spans="1:16" s="2" customFormat="1">
      <c r="A67" s="21">
        <v>55</v>
      </c>
      <c r="B67" s="5"/>
      <c r="C67" s="5" t="s">
        <v>88</v>
      </c>
      <c r="D67" s="22" t="s">
        <v>33</v>
      </c>
      <c r="E67" s="40">
        <v>25</v>
      </c>
      <c r="F67" s="67"/>
      <c r="G67" s="68"/>
      <c r="H67" s="69">
        <f t="shared" si="1"/>
        <v>0</v>
      </c>
      <c r="I67" s="62"/>
      <c r="J67" s="62"/>
      <c r="K67" s="61">
        <f t="shared" si="2"/>
        <v>0</v>
      </c>
      <c r="L67" s="61">
        <f t="shared" si="3"/>
        <v>0</v>
      </c>
      <c r="M67" s="61">
        <f t="shared" si="4"/>
        <v>0</v>
      </c>
      <c r="N67" s="61">
        <f t="shared" si="5"/>
        <v>0</v>
      </c>
      <c r="O67" s="70">
        <f t="shared" si="6"/>
        <v>0</v>
      </c>
      <c r="P67" s="71">
        <f t="shared" si="7"/>
        <v>0</v>
      </c>
    </row>
    <row r="68" spans="1:16" s="2" customFormat="1" ht="25.5">
      <c r="A68" s="21">
        <v>56</v>
      </c>
      <c r="B68" s="5"/>
      <c r="C68" s="5" t="s">
        <v>89</v>
      </c>
      <c r="D68" s="22" t="s">
        <v>21</v>
      </c>
      <c r="E68" s="40">
        <v>14</v>
      </c>
      <c r="F68" s="67"/>
      <c r="G68" s="68"/>
      <c r="H68" s="69">
        <f t="shared" si="1"/>
        <v>0</v>
      </c>
      <c r="I68" s="62"/>
      <c r="J68" s="62"/>
      <c r="K68" s="61">
        <f t="shared" si="2"/>
        <v>0</v>
      </c>
      <c r="L68" s="61">
        <f t="shared" si="3"/>
        <v>0</v>
      </c>
      <c r="M68" s="61">
        <f t="shared" si="4"/>
        <v>0</v>
      </c>
      <c r="N68" s="61">
        <f t="shared" si="5"/>
        <v>0</v>
      </c>
      <c r="O68" s="70">
        <f t="shared" si="6"/>
        <v>0</v>
      </c>
      <c r="P68" s="71">
        <f t="shared" si="7"/>
        <v>0</v>
      </c>
    </row>
    <row r="69" spans="1:16" s="2" customFormat="1">
      <c r="A69" s="21">
        <v>57</v>
      </c>
      <c r="B69" s="5"/>
      <c r="C69" s="5" t="s">
        <v>90</v>
      </c>
      <c r="D69" s="22" t="s">
        <v>21</v>
      </c>
      <c r="E69" s="40">
        <v>14</v>
      </c>
      <c r="F69" s="67"/>
      <c r="G69" s="68"/>
      <c r="H69" s="69">
        <f t="shared" si="1"/>
        <v>0</v>
      </c>
      <c r="I69" s="62"/>
      <c r="J69" s="62"/>
      <c r="K69" s="61">
        <f t="shared" si="2"/>
        <v>0</v>
      </c>
      <c r="L69" s="61">
        <f t="shared" si="3"/>
        <v>0</v>
      </c>
      <c r="M69" s="61">
        <f t="shared" si="4"/>
        <v>0</v>
      </c>
      <c r="N69" s="61">
        <f t="shared" si="5"/>
        <v>0</v>
      </c>
      <c r="O69" s="70">
        <f t="shared" si="6"/>
        <v>0</v>
      </c>
      <c r="P69" s="71">
        <f t="shared" si="7"/>
        <v>0</v>
      </c>
    </row>
    <row r="70" spans="1:16" s="2" customFormat="1">
      <c r="A70" s="21">
        <v>58</v>
      </c>
      <c r="B70" s="5"/>
      <c r="C70" s="5" t="s">
        <v>91</v>
      </c>
      <c r="D70" s="22" t="s">
        <v>21</v>
      </c>
      <c r="E70" s="40">
        <v>14</v>
      </c>
      <c r="F70" s="67"/>
      <c r="G70" s="68"/>
      <c r="H70" s="69">
        <f t="shared" si="1"/>
        <v>0</v>
      </c>
      <c r="I70" s="62"/>
      <c r="J70" s="62"/>
      <c r="K70" s="61">
        <f t="shared" si="2"/>
        <v>0</v>
      </c>
      <c r="L70" s="61">
        <f t="shared" si="3"/>
        <v>0</v>
      </c>
      <c r="M70" s="61">
        <f t="shared" si="4"/>
        <v>0</v>
      </c>
      <c r="N70" s="61">
        <f t="shared" si="5"/>
        <v>0</v>
      </c>
      <c r="O70" s="70">
        <f t="shared" si="6"/>
        <v>0</v>
      </c>
      <c r="P70" s="71">
        <f t="shared" si="7"/>
        <v>0</v>
      </c>
    </row>
    <row r="71" spans="1:16" s="2" customFormat="1" ht="25.5">
      <c r="A71" s="21">
        <v>59</v>
      </c>
      <c r="B71" s="5"/>
      <c r="C71" s="5" t="s">
        <v>92</v>
      </c>
      <c r="D71" s="22" t="s">
        <v>33</v>
      </c>
      <c r="E71" s="40">
        <v>5</v>
      </c>
      <c r="F71" s="67"/>
      <c r="G71" s="68"/>
      <c r="H71" s="69">
        <f t="shared" si="1"/>
        <v>0</v>
      </c>
      <c r="I71" s="62"/>
      <c r="J71" s="62"/>
      <c r="K71" s="61">
        <f t="shared" si="2"/>
        <v>0</v>
      </c>
      <c r="L71" s="61">
        <f t="shared" si="3"/>
        <v>0</v>
      </c>
      <c r="M71" s="61">
        <f t="shared" si="4"/>
        <v>0</v>
      </c>
      <c r="N71" s="61">
        <f t="shared" si="5"/>
        <v>0</v>
      </c>
      <c r="O71" s="70">
        <f t="shared" si="6"/>
        <v>0</v>
      </c>
      <c r="P71" s="71">
        <f t="shared" si="7"/>
        <v>0</v>
      </c>
    </row>
    <row r="72" spans="1:16" s="2" customFormat="1" ht="25.5">
      <c r="A72" s="21">
        <v>60</v>
      </c>
      <c r="B72" s="48"/>
      <c r="C72" s="5" t="s">
        <v>46</v>
      </c>
      <c r="D72" s="22" t="s">
        <v>33</v>
      </c>
      <c r="E72" s="40">
        <v>3</v>
      </c>
      <c r="F72" s="67"/>
      <c r="G72" s="68"/>
      <c r="H72" s="69">
        <f t="shared" si="1"/>
        <v>0</v>
      </c>
      <c r="I72" s="62"/>
      <c r="J72" s="62"/>
      <c r="K72" s="61">
        <f t="shared" si="2"/>
        <v>0</v>
      </c>
      <c r="L72" s="61">
        <f t="shared" si="3"/>
        <v>0</v>
      </c>
      <c r="M72" s="61">
        <f t="shared" si="4"/>
        <v>0</v>
      </c>
      <c r="N72" s="61">
        <f t="shared" si="5"/>
        <v>0</v>
      </c>
      <c r="O72" s="70">
        <f t="shared" si="6"/>
        <v>0</v>
      </c>
      <c r="P72" s="71">
        <f t="shared" si="7"/>
        <v>0</v>
      </c>
    </row>
    <row r="73" spans="1:16">
      <c r="A73" s="26" t="s">
        <v>3</v>
      </c>
      <c r="B73" s="5" t="s">
        <v>3</v>
      </c>
      <c r="C73" s="76" t="s">
        <v>4</v>
      </c>
      <c r="D73" s="76"/>
      <c r="E73" s="5" t="s">
        <v>3</v>
      </c>
      <c r="F73" s="5" t="s">
        <v>3</v>
      </c>
      <c r="G73" s="5" t="s">
        <v>3</v>
      </c>
      <c r="H73" s="5" t="s">
        <v>3</v>
      </c>
      <c r="I73" s="5" t="s">
        <v>3</v>
      </c>
      <c r="J73" s="5" t="s">
        <v>3</v>
      </c>
      <c r="K73" s="5" t="s">
        <v>3</v>
      </c>
      <c r="L73" s="27">
        <f>SUM(L10:L72)</f>
        <v>0</v>
      </c>
      <c r="M73" s="27">
        <f t="shared" ref="M73:P73" si="8">SUM(M10:M72)</f>
        <v>0</v>
      </c>
      <c r="N73" s="27">
        <f t="shared" si="8"/>
        <v>0</v>
      </c>
      <c r="O73" s="27">
        <f t="shared" si="8"/>
        <v>0</v>
      </c>
      <c r="P73" s="27">
        <f t="shared" si="8"/>
        <v>0</v>
      </c>
    </row>
    <row r="74" spans="1:16">
      <c r="A74" s="24" t="s">
        <v>3</v>
      </c>
      <c r="B74" s="20" t="s">
        <v>3</v>
      </c>
      <c r="C74" s="78" t="s">
        <v>70</v>
      </c>
      <c r="D74" s="79"/>
      <c r="E74" s="79"/>
      <c r="F74" s="79"/>
      <c r="G74" s="79"/>
      <c r="H74" s="79"/>
      <c r="I74" s="79"/>
      <c r="J74" s="79"/>
      <c r="K74" s="80"/>
      <c r="L74" s="25"/>
      <c r="M74" s="62"/>
      <c r="N74" s="62"/>
      <c r="O74" s="63"/>
      <c r="P74" s="60">
        <f>SUM(M74:O74)</f>
        <v>0</v>
      </c>
    </row>
    <row r="75" spans="1:16">
      <c r="A75" s="16" t="s">
        <v>3</v>
      </c>
      <c r="B75" s="15" t="s">
        <v>3</v>
      </c>
      <c r="C75" s="72" t="s">
        <v>71</v>
      </c>
      <c r="D75" s="73"/>
      <c r="E75" s="73"/>
      <c r="F75" s="73"/>
      <c r="G75" s="73"/>
      <c r="H75" s="73"/>
      <c r="I75" s="73"/>
      <c r="J75" s="73"/>
      <c r="K75" s="74"/>
      <c r="L75" s="17"/>
      <c r="M75" s="18">
        <f>M73+M74</f>
        <v>0</v>
      </c>
      <c r="N75" s="18">
        <f t="shared" ref="N75:P75" si="9">N73+N74</f>
        <v>0</v>
      </c>
      <c r="O75" s="18">
        <f t="shared" si="9"/>
        <v>0</v>
      </c>
      <c r="P75" s="18">
        <f t="shared" si="9"/>
        <v>0</v>
      </c>
    </row>
  </sheetData>
  <autoFilter ref="F7:P72"/>
  <mergeCells count="9">
    <mergeCell ref="C75:K75"/>
    <mergeCell ref="L6:P6"/>
    <mergeCell ref="C73:D73"/>
    <mergeCell ref="A1:P1"/>
    <mergeCell ref="D6:D7"/>
    <mergeCell ref="E6:E7"/>
    <mergeCell ref="F6:K6"/>
    <mergeCell ref="C74:K74"/>
    <mergeCell ref="A4:I4"/>
  </mergeCells>
  <phoneticPr fontId="7" type="noConversion"/>
  <pageMargins left="0.24" right="0.17" top="0.53" bottom="0.52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topLeftCell="A7" workbookViewId="0">
      <selection activeCell="F9" sqref="F9:P9"/>
    </sheetView>
  </sheetViews>
  <sheetFormatPr defaultRowHeight="12.75"/>
  <cols>
    <col min="3" max="3" width="37" customWidth="1"/>
    <col min="14" max="14" width="10.6640625" customWidth="1"/>
    <col min="16" max="16" width="10" customWidth="1"/>
  </cols>
  <sheetData>
    <row r="1" spans="1:16" ht="15.75">
      <c r="A1" s="77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136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customHeight="1">
      <c r="A4" s="81" t="s">
        <v>94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95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5">
        <v>1</v>
      </c>
      <c r="B9" s="49"/>
      <c r="C9" s="5" t="s">
        <v>96</v>
      </c>
      <c r="D9" s="22" t="s">
        <v>97</v>
      </c>
      <c r="E9" s="50">
        <v>1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5">
        <v>2</v>
      </c>
      <c r="B10" s="49"/>
      <c r="C10" s="5" t="s">
        <v>98</v>
      </c>
      <c r="D10" s="22" t="s">
        <v>33</v>
      </c>
      <c r="E10" s="22">
        <v>8</v>
      </c>
      <c r="F10" s="67"/>
      <c r="G10" s="68"/>
      <c r="H10" s="69">
        <f t="shared" ref="H10:H41" si="1">ROUND(F10*G10,2)</f>
        <v>0</v>
      </c>
      <c r="I10" s="62"/>
      <c r="J10" s="62"/>
      <c r="K10" s="61">
        <f t="shared" ref="K10:K41" si="2">SUM(H10:J10)</f>
        <v>0</v>
      </c>
      <c r="L10" s="61">
        <f t="shared" ref="L10:L41" si="3">ROUND(E10*F10,2)</f>
        <v>0</v>
      </c>
      <c r="M10" s="61">
        <f t="shared" ref="M10:M41" si="4">ROUND(E10*H10,2)</f>
        <v>0</v>
      </c>
      <c r="N10" s="61">
        <f t="shared" ref="N10:N41" si="5">ROUND(E10*I10,2)</f>
        <v>0</v>
      </c>
      <c r="O10" s="70">
        <f t="shared" ref="O10:O41" si="6">ROUND(E10*J10,2)</f>
        <v>0</v>
      </c>
      <c r="P10" s="71">
        <f t="shared" ref="P10:P41" si="7">SUM(M10:O10)</f>
        <v>0</v>
      </c>
    </row>
    <row r="11" spans="1:16" ht="25.5">
      <c r="A11" s="5">
        <v>3</v>
      </c>
      <c r="B11" s="49"/>
      <c r="C11" s="51" t="s">
        <v>99</v>
      </c>
      <c r="D11" s="52" t="s">
        <v>97</v>
      </c>
      <c r="E11" s="53">
        <v>1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>
      <c r="A12" s="5">
        <v>4</v>
      </c>
      <c r="B12" s="49"/>
      <c r="C12" s="51" t="s">
        <v>100</v>
      </c>
      <c r="D12" s="52" t="s">
        <v>97</v>
      </c>
      <c r="E12" s="53">
        <v>1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 ht="25.5">
      <c r="A13" s="5">
        <v>5</v>
      </c>
      <c r="B13" s="49"/>
      <c r="C13" s="51" t="s">
        <v>101</v>
      </c>
      <c r="D13" s="52" t="s">
        <v>97</v>
      </c>
      <c r="E13" s="53">
        <v>1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6" ht="25.5">
      <c r="A14" s="5">
        <v>6</v>
      </c>
      <c r="B14" s="49"/>
      <c r="C14" s="51" t="s">
        <v>102</v>
      </c>
      <c r="D14" s="52" t="s">
        <v>97</v>
      </c>
      <c r="E14" s="53">
        <v>1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6" ht="25.5">
      <c r="A15" s="5">
        <v>7</v>
      </c>
      <c r="B15" s="49"/>
      <c r="C15" s="51" t="s">
        <v>103</v>
      </c>
      <c r="D15" s="52" t="s">
        <v>97</v>
      </c>
      <c r="E15" s="53">
        <v>1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6" ht="25.5">
      <c r="A16" s="5">
        <v>8</v>
      </c>
      <c r="B16" s="49"/>
      <c r="C16" s="51" t="s">
        <v>104</v>
      </c>
      <c r="D16" s="52" t="s">
        <v>97</v>
      </c>
      <c r="E16" s="53">
        <v>1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>
      <c r="A17" s="5">
        <v>9</v>
      </c>
      <c r="B17" s="49"/>
      <c r="C17" s="51" t="s">
        <v>105</v>
      </c>
      <c r="D17" s="52" t="s">
        <v>106</v>
      </c>
      <c r="E17" s="53">
        <v>1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>
      <c r="A18" s="5">
        <v>10</v>
      </c>
      <c r="B18" s="49"/>
      <c r="C18" s="51" t="s">
        <v>107</v>
      </c>
      <c r="D18" s="52" t="s">
        <v>106</v>
      </c>
      <c r="E18" s="53">
        <v>1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>
      <c r="A19" s="5">
        <v>11</v>
      </c>
      <c r="B19" s="49"/>
      <c r="C19" s="51" t="s">
        <v>108</v>
      </c>
      <c r="D19" s="52" t="s">
        <v>106</v>
      </c>
      <c r="E19" s="53">
        <v>2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>
      <c r="A20" s="5">
        <v>12</v>
      </c>
      <c r="B20" s="49"/>
      <c r="C20" s="51" t="s">
        <v>109</v>
      </c>
      <c r="D20" s="52" t="s">
        <v>106</v>
      </c>
      <c r="E20" s="53">
        <v>2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 ht="25.5">
      <c r="A21" s="5">
        <v>13</v>
      </c>
      <c r="B21" s="49"/>
      <c r="C21" s="51" t="s">
        <v>110</v>
      </c>
      <c r="D21" s="52" t="s">
        <v>106</v>
      </c>
      <c r="E21" s="53">
        <v>1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>
      <c r="A22" s="5">
        <v>14</v>
      </c>
      <c r="B22" s="49"/>
      <c r="C22" s="51" t="s">
        <v>111</v>
      </c>
      <c r="D22" s="52" t="s">
        <v>106</v>
      </c>
      <c r="E22" s="53">
        <v>4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>
      <c r="A23" s="5">
        <v>15</v>
      </c>
      <c r="B23" s="49"/>
      <c r="C23" s="51" t="s">
        <v>112</v>
      </c>
      <c r="D23" s="52" t="s">
        <v>106</v>
      </c>
      <c r="E23" s="53">
        <v>4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>
      <c r="A24" s="5">
        <v>16</v>
      </c>
      <c r="B24" s="49"/>
      <c r="C24" s="51" t="s">
        <v>113</v>
      </c>
      <c r="D24" s="52" t="s">
        <v>106</v>
      </c>
      <c r="E24" s="53">
        <v>8</v>
      </c>
      <c r="F24" s="67"/>
      <c r="G24" s="68"/>
      <c r="H24" s="69">
        <f t="shared" si="1"/>
        <v>0</v>
      </c>
      <c r="I24" s="62"/>
      <c r="J24" s="62"/>
      <c r="K24" s="61">
        <f t="shared" si="2"/>
        <v>0</v>
      </c>
      <c r="L24" s="61">
        <f t="shared" si="3"/>
        <v>0</v>
      </c>
      <c r="M24" s="61">
        <f t="shared" si="4"/>
        <v>0</v>
      </c>
      <c r="N24" s="61">
        <f t="shared" si="5"/>
        <v>0</v>
      </c>
      <c r="O24" s="70">
        <f t="shared" si="6"/>
        <v>0</v>
      </c>
      <c r="P24" s="71">
        <f t="shared" si="7"/>
        <v>0</v>
      </c>
    </row>
    <row r="25" spans="1:16">
      <c r="A25" s="5">
        <v>17</v>
      </c>
      <c r="B25" s="49"/>
      <c r="C25" s="51" t="s">
        <v>114</v>
      </c>
      <c r="D25" s="52" t="s">
        <v>106</v>
      </c>
      <c r="E25" s="53">
        <v>4</v>
      </c>
      <c r="F25" s="67"/>
      <c r="G25" s="68"/>
      <c r="H25" s="69">
        <f t="shared" si="1"/>
        <v>0</v>
      </c>
      <c r="I25" s="62"/>
      <c r="J25" s="62"/>
      <c r="K25" s="61">
        <f t="shared" si="2"/>
        <v>0</v>
      </c>
      <c r="L25" s="61">
        <f t="shared" si="3"/>
        <v>0</v>
      </c>
      <c r="M25" s="61">
        <f t="shared" si="4"/>
        <v>0</v>
      </c>
      <c r="N25" s="61">
        <f t="shared" si="5"/>
        <v>0</v>
      </c>
      <c r="O25" s="70">
        <f t="shared" si="6"/>
        <v>0</v>
      </c>
      <c r="P25" s="71">
        <f t="shared" si="7"/>
        <v>0</v>
      </c>
    </row>
    <row r="26" spans="1:16">
      <c r="A26" s="5">
        <v>18</v>
      </c>
      <c r="B26" s="49"/>
      <c r="C26" s="51" t="s">
        <v>115</v>
      </c>
      <c r="D26" s="52" t="s">
        <v>106</v>
      </c>
      <c r="E26" s="53">
        <v>3</v>
      </c>
      <c r="F26" s="67"/>
      <c r="G26" s="68"/>
      <c r="H26" s="69">
        <f t="shared" si="1"/>
        <v>0</v>
      </c>
      <c r="I26" s="62"/>
      <c r="J26" s="62"/>
      <c r="K26" s="61">
        <f t="shared" si="2"/>
        <v>0</v>
      </c>
      <c r="L26" s="61">
        <f t="shared" si="3"/>
        <v>0</v>
      </c>
      <c r="M26" s="61">
        <f t="shared" si="4"/>
        <v>0</v>
      </c>
      <c r="N26" s="61">
        <f t="shared" si="5"/>
        <v>0</v>
      </c>
      <c r="O26" s="70">
        <f t="shared" si="6"/>
        <v>0</v>
      </c>
      <c r="P26" s="71">
        <f t="shared" si="7"/>
        <v>0</v>
      </c>
    </row>
    <row r="27" spans="1:16">
      <c r="A27" s="5">
        <v>19</v>
      </c>
      <c r="B27" s="49"/>
      <c r="C27" s="51" t="s">
        <v>116</v>
      </c>
      <c r="D27" s="52" t="s">
        <v>106</v>
      </c>
      <c r="E27" s="53">
        <v>2</v>
      </c>
      <c r="F27" s="67"/>
      <c r="G27" s="68"/>
      <c r="H27" s="69">
        <f t="shared" si="1"/>
        <v>0</v>
      </c>
      <c r="I27" s="62"/>
      <c r="J27" s="62"/>
      <c r="K27" s="61">
        <f t="shared" si="2"/>
        <v>0</v>
      </c>
      <c r="L27" s="61">
        <f t="shared" si="3"/>
        <v>0</v>
      </c>
      <c r="M27" s="61">
        <f t="shared" si="4"/>
        <v>0</v>
      </c>
      <c r="N27" s="61">
        <f t="shared" si="5"/>
        <v>0</v>
      </c>
      <c r="O27" s="70">
        <f t="shared" si="6"/>
        <v>0</v>
      </c>
      <c r="P27" s="71">
        <f t="shared" si="7"/>
        <v>0</v>
      </c>
    </row>
    <row r="28" spans="1:16">
      <c r="A28" s="5">
        <v>20</v>
      </c>
      <c r="B28" s="49"/>
      <c r="C28" s="51" t="s">
        <v>117</v>
      </c>
      <c r="D28" s="52" t="s">
        <v>33</v>
      </c>
      <c r="E28" s="53">
        <v>3</v>
      </c>
      <c r="F28" s="67"/>
      <c r="G28" s="68"/>
      <c r="H28" s="69">
        <f t="shared" si="1"/>
        <v>0</v>
      </c>
      <c r="I28" s="62"/>
      <c r="J28" s="62"/>
      <c r="K28" s="61">
        <f t="shared" si="2"/>
        <v>0</v>
      </c>
      <c r="L28" s="61">
        <f t="shared" si="3"/>
        <v>0</v>
      </c>
      <c r="M28" s="61">
        <f t="shared" si="4"/>
        <v>0</v>
      </c>
      <c r="N28" s="61">
        <f t="shared" si="5"/>
        <v>0</v>
      </c>
      <c r="O28" s="70">
        <f t="shared" si="6"/>
        <v>0</v>
      </c>
      <c r="P28" s="71">
        <f t="shared" si="7"/>
        <v>0</v>
      </c>
    </row>
    <row r="29" spans="1:16">
      <c r="A29" s="5">
        <v>21</v>
      </c>
      <c r="B29" s="49"/>
      <c r="C29" s="51" t="s">
        <v>118</v>
      </c>
      <c r="D29" s="52" t="s">
        <v>33</v>
      </c>
      <c r="E29" s="53">
        <v>15</v>
      </c>
      <c r="F29" s="67"/>
      <c r="G29" s="68"/>
      <c r="H29" s="69">
        <f t="shared" si="1"/>
        <v>0</v>
      </c>
      <c r="I29" s="62"/>
      <c r="J29" s="62"/>
      <c r="K29" s="61">
        <f t="shared" si="2"/>
        <v>0</v>
      </c>
      <c r="L29" s="61">
        <f t="shared" si="3"/>
        <v>0</v>
      </c>
      <c r="M29" s="61">
        <f t="shared" si="4"/>
        <v>0</v>
      </c>
      <c r="N29" s="61">
        <f t="shared" si="5"/>
        <v>0</v>
      </c>
      <c r="O29" s="70">
        <f t="shared" si="6"/>
        <v>0</v>
      </c>
      <c r="P29" s="71">
        <f t="shared" si="7"/>
        <v>0</v>
      </c>
    </row>
    <row r="30" spans="1:16">
      <c r="A30" s="5">
        <v>22</v>
      </c>
      <c r="B30" s="49"/>
      <c r="C30" s="51" t="s">
        <v>119</v>
      </c>
      <c r="D30" s="52" t="s">
        <v>33</v>
      </c>
      <c r="E30" s="53">
        <v>20</v>
      </c>
      <c r="F30" s="67"/>
      <c r="G30" s="68"/>
      <c r="H30" s="69">
        <f t="shared" si="1"/>
        <v>0</v>
      </c>
      <c r="I30" s="62"/>
      <c r="J30" s="62"/>
      <c r="K30" s="61">
        <f t="shared" si="2"/>
        <v>0</v>
      </c>
      <c r="L30" s="61">
        <f t="shared" si="3"/>
        <v>0</v>
      </c>
      <c r="M30" s="61">
        <f t="shared" si="4"/>
        <v>0</v>
      </c>
      <c r="N30" s="61">
        <f t="shared" si="5"/>
        <v>0</v>
      </c>
      <c r="O30" s="70">
        <f t="shared" si="6"/>
        <v>0</v>
      </c>
      <c r="P30" s="71">
        <f t="shared" si="7"/>
        <v>0</v>
      </c>
    </row>
    <row r="31" spans="1:16">
      <c r="A31" s="5">
        <v>23</v>
      </c>
      <c r="B31" s="49"/>
      <c r="C31" s="51" t="s">
        <v>120</v>
      </c>
      <c r="D31" s="52" t="s">
        <v>33</v>
      </c>
      <c r="E31" s="53">
        <v>20</v>
      </c>
      <c r="F31" s="67"/>
      <c r="G31" s="68"/>
      <c r="H31" s="69">
        <f t="shared" si="1"/>
        <v>0</v>
      </c>
      <c r="I31" s="62"/>
      <c r="J31" s="62"/>
      <c r="K31" s="61">
        <f t="shared" si="2"/>
        <v>0</v>
      </c>
      <c r="L31" s="61">
        <f t="shared" si="3"/>
        <v>0</v>
      </c>
      <c r="M31" s="61">
        <f t="shared" si="4"/>
        <v>0</v>
      </c>
      <c r="N31" s="61">
        <f t="shared" si="5"/>
        <v>0</v>
      </c>
      <c r="O31" s="70">
        <f t="shared" si="6"/>
        <v>0</v>
      </c>
      <c r="P31" s="71">
        <f t="shared" si="7"/>
        <v>0</v>
      </c>
    </row>
    <row r="32" spans="1:16">
      <c r="A32" s="5">
        <v>24</v>
      </c>
      <c r="B32" s="49"/>
      <c r="C32" s="51" t="s">
        <v>121</v>
      </c>
      <c r="D32" s="52" t="s">
        <v>106</v>
      </c>
      <c r="E32" s="53">
        <v>8</v>
      </c>
      <c r="F32" s="67"/>
      <c r="G32" s="68"/>
      <c r="H32" s="69">
        <f t="shared" si="1"/>
        <v>0</v>
      </c>
      <c r="I32" s="62"/>
      <c r="J32" s="62"/>
      <c r="K32" s="61">
        <f t="shared" si="2"/>
        <v>0</v>
      </c>
      <c r="L32" s="61">
        <f t="shared" si="3"/>
        <v>0</v>
      </c>
      <c r="M32" s="61">
        <f t="shared" si="4"/>
        <v>0</v>
      </c>
      <c r="N32" s="61">
        <f t="shared" si="5"/>
        <v>0</v>
      </c>
      <c r="O32" s="70">
        <f t="shared" si="6"/>
        <v>0</v>
      </c>
      <c r="P32" s="71">
        <f t="shared" si="7"/>
        <v>0</v>
      </c>
    </row>
    <row r="33" spans="1:16">
      <c r="A33" s="5">
        <v>25</v>
      </c>
      <c r="B33" s="49"/>
      <c r="C33" s="51" t="s">
        <v>122</v>
      </c>
      <c r="D33" s="52" t="s">
        <v>106</v>
      </c>
      <c r="E33" s="53">
        <v>6</v>
      </c>
      <c r="F33" s="67"/>
      <c r="G33" s="68"/>
      <c r="H33" s="69">
        <f t="shared" si="1"/>
        <v>0</v>
      </c>
      <c r="I33" s="62"/>
      <c r="J33" s="62"/>
      <c r="K33" s="61">
        <f t="shared" si="2"/>
        <v>0</v>
      </c>
      <c r="L33" s="61">
        <f t="shared" si="3"/>
        <v>0</v>
      </c>
      <c r="M33" s="61">
        <f t="shared" si="4"/>
        <v>0</v>
      </c>
      <c r="N33" s="61">
        <f t="shared" si="5"/>
        <v>0</v>
      </c>
      <c r="O33" s="70">
        <f t="shared" si="6"/>
        <v>0</v>
      </c>
      <c r="P33" s="71">
        <f t="shared" si="7"/>
        <v>0</v>
      </c>
    </row>
    <row r="34" spans="1:16">
      <c r="A34" s="5">
        <v>26</v>
      </c>
      <c r="B34" s="49"/>
      <c r="C34" s="51" t="s">
        <v>123</v>
      </c>
      <c r="D34" s="52" t="s">
        <v>124</v>
      </c>
      <c r="E34" s="53">
        <v>1</v>
      </c>
      <c r="F34" s="67"/>
      <c r="G34" s="68"/>
      <c r="H34" s="69">
        <f t="shared" si="1"/>
        <v>0</v>
      </c>
      <c r="I34" s="62"/>
      <c r="J34" s="62"/>
      <c r="K34" s="61">
        <f t="shared" si="2"/>
        <v>0</v>
      </c>
      <c r="L34" s="61">
        <f t="shared" si="3"/>
        <v>0</v>
      </c>
      <c r="M34" s="61">
        <f t="shared" si="4"/>
        <v>0</v>
      </c>
      <c r="N34" s="61">
        <f t="shared" si="5"/>
        <v>0</v>
      </c>
      <c r="O34" s="70">
        <f t="shared" si="6"/>
        <v>0</v>
      </c>
      <c r="P34" s="71">
        <f t="shared" si="7"/>
        <v>0</v>
      </c>
    </row>
    <row r="35" spans="1:16">
      <c r="A35" s="5">
        <v>27</v>
      </c>
      <c r="B35" s="49"/>
      <c r="C35" s="51" t="s">
        <v>125</v>
      </c>
      <c r="D35" s="52" t="s">
        <v>97</v>
      </c>
      <c r="E35" s="53">
        <v>1</v>
      </c>
      <c r="F35" s="67"/>
      <c r="G35" s="68"/>
      <c r="H35" s="69">
        <f t="shared" si="1"/>
        <v>0</v>
      </c>
      <c r="I35" s="62"/>
      <c r="J35" s="62"/>
      <c r="K35" s="61">
        <f t="shared" si="2"/>
        <v>0</v>
      </c>
      <c r="L35" s="61">
        <f t="shared" si="3"/>
        <v>0</v>
      </c>
      <c r="M35" s="61">
        <f t="shared" si="4"/>
        <v>0</v>
      </c>
      <c r="N35" s="61">
        <f t="shared" si="5"/>
        <v>0</v>
      </c>
      <c r="O35" s="70">
        <f t="shared" si="6"/>
        <v>0</v>
      </c>
      <c r="P35" s="71">
        <f t="shared" si="7"/>
        <v>0</v>
      </c>
    </row>
    <row r="36" spans="1:16" ht="15" customHeight="1">
      <c r="A36" s="5">
        <v>28</v>
      </c>
      <c r="B36" s="49"/>
      <c r="C36" s="51" t="s">
        <v>126</v>
      </c>
      <c r="D36" s="52" t="s">
        <v>97</v>
      </c>
      <c r="E36" s="53">
        <v>1</v>
      </c>
      <c r="F36" s="67"/>
      <c r="G36" s="68"/>
      <c r="H36" s="69">
        <f t="shared" si="1"/>
        <v>0</v>
      </c>
      <c r="I36" s="62"/>
      <c r="J36" s="62"/>
      <c r="K36" s="61">
        <f t="shared" si="2"/>
        <v>0</v>
      </c>
      <c r="L36" s="61">
        <f t="shared" si="3"/>
        <v>0</v>
      </c>
      <c r="M36" s="61">
        <f t="shared" si="4"/>
        <v>0</v>
      </c>
      <c r="N36" s="61">
        <f t="shared" si="5"/>
        <v>0</v>
      </c>
      <c r="O36" s="70">
        <f t="shared" si="6"/>
        <v>0</v>
      </c>
      <c r="P36" s="71">
        <f t="shared" si="7"/>
        <v>0</v>
      </c>
    </row>
    <row r="37" spans="1:16">
      <c r="A37" s="5">
        <v>29</v>
      </c>
      <c r="B37" s="49"/>
      <c r="C37" s="51" t="s">
        <v>127</v>
      </c>
      <c r="D37" s="52" t="s">
        <v>97</v>
      </c>
      <c r="E37" s="53">
        <v>1</v>
      </c>
      <c r="F37" s="67"/>
      <c r="G37" s="68"/>
      <c r="H37" s="69">
        <f t="shared" si="1"/>
        <v>0</v>
      </c>
      <c r="I37" s="62"/>
      <c r="J37" s="62"/>
      <c r="K37" s="61">
        <f t="shared" si="2"/>
        <v>0</v>
      </c>
      <c r="L37" s="61">
        <f t="shared" si="3"/>
        <v>0</v>
      </c>
      <c r="M37" s="61">
        <f t="shared" si="4"/>
        <v>0</v>
      </c>
      <c r="N37" s="61">
        <f t="shared" si="5"/>
        <v>0</v>
      </c>
      <c r="O37" s="70">
        <f t="shared" si="6"/>
        <v>0</v>
      </c>
      <c r="P37" s="71">
        <f t="shared" si="7"/>
        <v>0</v>
      </c>
    </row>
    <row r="38" spans="1:16">
      <c r="A38" s="5">
        <v>30</v>
      </c>
      <c r="B38" s="49"/>
      <c r="C38" s="51" t="s">
        <v>128</v>
      </c>
      <c r="D38" s="52" t="s">
        <v>97</v>
      </c>
      <c r="E38" s="53">
        <v>1</v>
      </c>
      <c r="F38" s="67"/>
      <c r="G38" s="68"/>
      <c r="H38" s="69">
        <f t="shared" si="1"/>
        <v>0</v>
      </c>
      <c r="I38" s="62"/>
      <c r="J38" s="62"/>
      <c r="K38" s="61">
        <f t="shared" si="2"/>
        <v>0</v>
      </c>
      <c r="L38" s="61">
        <f t="shared" si="3"/>
        <v>0</v>
      </c>
      <c r="M38" s="61">
        <f t="shared" si="4"/>
        <v>0</v>
      </c>
      <c r="N38" s="61">
        <f t="shared" si="5"/>
        <v>0</v>
      </c>
      <c r="O38" s="70">
        <f t="shared" si="6"/>
        <v>0</v>
      </c>
      <c r="P38" s="71">
        <f t="shared" si="7"/>
        <v>0</v>
      </c>
    </row>
    <row r="39" spans="1:16">
      <c r="A39" s="5">
        <v>31</v>
      </c>
      <c r="B39" s="49"/>
      <c r="C39" s="51" t="s">
        <v>129</v>
      </c>
      <c r="D39" s="52" t="s">
        <v>106</v>
      </c>
      <c r="E39" s="53">
        <v>1</v>
      </c>
      <c r="F39" s="67"/>
      <c r="G39" s="68"/>
      <c r="H39" s="69">
        <f t="shared" si="1"/>
        <v>0</v>
      </c>
      <c r="I39" s="62"/>
      <c r="J39" s="62"/>
      <c r="K39" s="61">
        <f t="shared" si="2"/>
        <v>0</v>
      </c>
      <c r="L39" s="61">
        <f t="shared" si="3"/>
        <v>0</v>
      </c>
      <c r="M39" s="61">
        <f t="shared" si="4"/>
        <v>0</v>
      </c>
      <c r="N39" s="61">
        <f t="shared" si="5"/>
        <v>0</v>
      </c>
      <c r="O39" s="70">
        <f t="shared" si="6"/>
        <v>0</v>
      </c>
      <c r="P39" s="71">
        <f t="shared" si="7"/>
        <v>0</v>
      </c>
    </row>
    <row r="40" spans="1:16">
      <c r="A40" s="5">
        <v>32</v>
      </c>
      <c r="B40" s="49"/>
      <c r="C40" s="51" t="s">
        <v>130</v>
      </c>
      <c r="D40" s="52" t="s">
        <v>33</v>
      </c>
      <c r="E40" s="53">
        <v>5</v>
      </c>
      <c r="F40" s="67"/>
      <c r="G40" s="68"/>
      <c r="H40" s="69">
        <f t="shared" si="1"/>
        <v>0</v>
      </c>
      <c r="I40" s="62"/>
      <c r="J40" s="62"/>
      <c r="K40" s="61">
        <f t="shared" si="2"/>
        <v>0</v>
      </c>
      <c r="L40" s="61">
        <f t="shared" si="3"/>
        <v>0</v>
      </c>
      <c r="M40" s="61">
        <f t="shared" si="4"/>
        <v>0</v>
      </c>
      <c r="N40" s="61">
        <f t="shared" si="5"/>
        <v>0</v>
      </c>
      <c r="O40" s="70">
        <f t="shared" si="6"/>
        <v>0</v>
      </c>
      <c r="P40" s="71">
        <f t="shared" si="7"/>
        <v>0</v>
      </c>
    </row>
    <row r="41" spans="1:16">
      <c r="A41" s="5">
        <v>33</v>
      </c>
      <c r="B41" s="49"/>
      <c r="C41" s="51" t="s">
        <v>131</v>
      </c>
      <c r="D41" s="52" t="s">
        <v>106</v>
      </c>
      <c r="E41" s="66">
        <v>1</v>
      </c>
      <c r="F41" s="67"/>
      <c r="G41" s="68"/>
      <c r="H41" s="69">
        <f t="shared" si="1"/>
        <v>0</v>
      </c>
      <c r="I41" s="62"/>
      <c r="J41" s="62"/>
      <c r="K41" s="61">
        <f t="shared" si="2"/>
        <v>0</v>
      </c>
      <c r="L41" s="61">
        <f t="shared" si="3"/>
        <v>0</v>
      </c>
      <c r="M41" s="61">
        <f t="shared" si="4"/>
        <v>0</v>
      </c>
      <c r="N41" s="61">
        <f t="shared" si="5"/>
        <v>0</v>
      </c>
      <c r="O41" s="70">
        <f t="shared" si="6"/>
        <v>0</v>
      </c>
      <c r="P41" s="71">
        <f t="shared" si="7"/>
        <v>0</v>
      </c>
    </row>
    <row r="42" spans="1:16">
      <c r="A42" s="26" t="s">
        <v>3</v>
      </c>
      <c r="B42" s="5" t="s">
        <v>3</v>
      </c>
      <c r="C42" s="76" t="s">
        <v>4</v>
      </c>
      <c r="D42" s="76"/>
      <c r="E42" s="5" t="s">
        <v>3</v>
      </c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27">
        <f>SUM(L9:L41)</f>
        <v>0</v>
      </c>
      <c r="M42" s="27">
        <f>SUM(M9:M41)</f>
        <v>0</v>
      </c>
      <c r="N42" s="27">
        <f>SUM(N9:N41)</f>
        <v>0</v>
      </c>
      <c r="O42" s="27">
        <f>SUM(O9:O41)</f>
        <v>0</v>
      </c>
      <c r="P42" s="27">
        <f>SUM(P9:P41)</f>
        <v>0</v>
      </c>
    </row>
    <row r="43" spans="1:16">
      <c r="A43" s="24" t="s">
        <v>3</v>
      </c>
      <c r="B43" s="20" t="s">
        <v>3</v>
      </c>
      <c r="C43" s="78" t="s">
        <v>70</v>
      </c>
      <c r="D43" s="79"/>
      <c r="E43" s="79"/>
      <c r="F43" s="79"/>
      <c r="G43" s="79"/>
      <c r="H43" s="79"/>
      <c r="I43" s="79"/>
      <c r="J43" s="79"/>
      <c r="K43" s="80"/>
      <c r="L43" s="25"/>
      <c r="M43" s="62"/>
      <c r="N43" s="62"/>
      <c r="O43" s="63"/>
      <c r="P43" s="60">
        <f>SUM(M43:O43)</f>
        <v>0</v>
      </c>
    </row>
    <row r="44" spans="1:16">
      <c r="A44" s="16" t="s">
        <v>3</v>
      </c>
      <c r="B44" s="15" t="s">
        <v>3</v>
      </c>
      <c r="C44" s="72" t="s">
        <v>71</v>
      </c>
      <c r="D44" s="73"/>
      <c r="E44" s="73"/>
      <c r="F44" s="73"/>
      <c r="G44" s="73"/>
      <c r="H44" s="73"/>
      <c r="I44" s="73"/>
      <c r="J44" s="73"/>
      <c r="K44" s="74"/>
      <c r="L44" s="17"/>
      <c r="M44" s="18">
        <f>M42+M43</f>
        <v>0</v>
      </c>
      <c r="N44" s="18">
        <f t="shared" ref="N44:P44" si="8">N42+N43</f>
        <v>0</v>
      </c>
      <c r="O44" s="18">
        <f t="shared" si="8"/>
        <v>0</v>
      </c>
      <c r="P44" s="18">
        <f t="shared" si="8"/>
        <v>0</v>
      </c>
    </row>
    <row r="46" spans="1:16">
      <c r="A46" s="83" t="s">
        <v>132</v>
      </c>
      <c r="B46" s="84"/>
      <c r="C46" s="84"/>
      <c r="D46" s="84"/>
      <c r="E46" s="84"/>
      <c r="F46" s="84"/>
      <c r="G46" s="54"/>
      <c r="H46" s="55"/>
      <c r="I46" s="54"/>
      <c r="J46" s="56"/>
      <c r="K46" s="56"/>
      <c r="L46" s="56"/>
      <c r="M46" s="57"/>
      <c r="N46" s="56"/>
      <c r="O46" s="56"/>
      <c r="P46" s="56"/>
    </row>
    <row r="47" spans="1:16">
      <c r="A47" s="85" t="s">
        <v>133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1:16">
      <c r="A48" s="58"/>
      <c r="B48" s="59"/>
      <c r="C48" s="54"/>
      <c r="D48" s="54"/>
      <c r="E48" s="54"/>
      <c r="F48" s="55"/>
      <c r="G48" s="54"/>
      <c r="H48" s="56"/>
      <c r="I48" s="56"/>
      <c r="J48" s="56"/>
      <c r="K48" s="57"/>
      <c r="L48" s="56"/>
      <c r="M48" s="56"/>
      <c r="N48" s="56"/>
      <c r="O48" s="56"/>
      <c r="P48" s="56"/>
    </row>
    <row r="49" spans="1:16">
      <c r="A49" s="83" t="s">
        <v>134</v>
      </c>
      <c r="B49" s="84"/>
      <c r="C49" s="84"/>
      <c r="D49" s="54"/>
      <c r="E49" s="54"/>
      <c r="F49" s="54"/>
      <c r="G49" s="55"/>
      <c r="H49" s="54"/>
      <c r="I49" s="56"/>
      <c r="J49" s="56"/>
      <c r="K49" s="56"/>
      <c r="L49" s="57"/>
      <c r="M49" s="56"/>
      <c r="N49" s="56"/>
      <c r="O49" s="56"/>
      <c r="P49" s="56"/>
    </row>
    <row r="50" spans="1:16">
      <c r="A50" s="58"/>
      <c r="B50" s="59"/>
      <c r="C50" s="54"/>
      <c r="D50" s="54"/>
      <c r="E50" s="54"/>
      <c r="F50" s="54"/>
      <c r="G50" s="55"/>
      <c r="H50" s="54"/>
      <c r="I50" s="56"/>
      <c r="J50" s="56"/>
      <c r="K50" s="56"/>
      <c r="L50" s="57"/>
      <c r="M50" s="56"/>
      <c r="N50" s="56"/>
      <c r="O50" s="56"/>
      <c r="P50" s="56"/>
    </row>
    <row r="51" spans="1:16">
      <c r="A51" s="83" t="s">
        <v>135</v>
      </c>
      <c r="B51" s="84"/>
      <c r="C51" s="84"/>
      <c r="D51" s="54"/>
      <c r="E51" s="54"/>
      <c r="F51" s="54"/>
      <c r="G51" s="55"/>
      <c r="H51" s="54"/>
      <c r="I51" s="56"/>
      <c r="J51" s="56"/>
      <c r="K51" s="56"/>
      <c r="L51" s="57"/>
      <c r="M51" s="56"/>
      <c r="N51" s="56"/>
      <c r="O51" s="56"/>
      <c r="P51" s="56"/>
    </row>
  </sheetData>
  <mergeCells count="13">
    <mergeCell ref="A1:P1"/>
    <mergeCell ref="A4:G4"/>
    <mergeCell ref="D6:D7"/>
    <mergeCell ref="E6:E7"/>
    <mergeCell ref="F6:K6"/>
    <mergeCell ref="L6:P6"/>
    <mergeCell ref="A51:C51"/>
    <mergeCell ref="C42:D42"/>
    <mergeCell ref="C43:K43"/>
    <mergeCell ref="C44:K44"/>
    <mergeCell ref="A46:F46"/>
    <mergeCell ref="A47:P47"/>
    <mergeCell ref="A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F9" sqref="F9:P9"/>
    </sheetView>
  </sheetViews>
  <sheetFormatPr defaultRowHeight="12.75"/>
  <cols>
    <col min="3" max="3" width="37.83203125" customWidth="1"/>
  </cols>
  <sheetData>
    <row r="1" spans="1:16" ht="15.75">
      <c r="A1" s="77" t="s">
        <v>137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138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customHeight="1">
      <c r="A4" s="81" t="s">
        <v>94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95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21">
        <v>1</v>
      </c>
      <c r="B9" s="5"/>
      <c r="C9" s="5" t="s">
        <v>139</v>
      </c>
      <c r="D9" s="22" t="s">
        <v>21</v>
      </c>
      <c r="E9" s="50">
        <v>78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21">
        <v>2</v>
      </c>
      <c r="B10" s="5"/>
      <c r="C10" s="5" t="s">
        <v>140</v>
      </c>
      <c r="D10" s="22" t="s">
        <v>21</v>
      </c>
      <c r="E10" s="22">
        <v>30</v>
      </c>
      <c r="F10" s="67"/>
      <c r="G10" s="68"/>
      <c r="H10" s="69">
        <f t="shared" ref="H10:H12" si="1">ROUND(F10*G10,2)</f>
        <v>0</v>
      </c>
      <c r="I10" s="62"/>
      <c r="J10" s="62"/>
      <c r="K10" s="61">
        <f t="shared" ref="K10:K12" si="2">SUM(H10:J10)</f>
        <v>0</v>
      </c>
      <c r="L10" s="61">
        <f t="shared" ref="L10:L12" si="3">ROUND(E10*F10,2)</f>
        <v>0</v>
      </c>
      <c r="M10" s="61">
        <f t="shared" ref="M10:M12" si="4">ROUND(E10*H10,2)</f>
        <v>0</v>
      </c>
      <c r="N10" s="61">
        <f t="shared" ref="N10:N12" si="5">ROUND(E10*I10,2)</f>
        <v>0</v>
      </c>
      <c r="O10" s="70">
        <f t="shared" ref="O10:O12" si="6">ROUND(E10*J10,2)</f>
        <v>0</v>
      </c>
      <c r="P10" s="71">
        <f t="shared" ref="P10:P12" si="7">SUM(M10:O10)</f>
        <v>0</v>
      </c>
    </row>
    <row r="11" spans="1:16" ht="25.5">
      <c r="A11" s="21">
        <v>3</v>
      </c>
      <c r="B11" s="5"/>
      <c r="C11" s="51" t="s">
        <v>141</v>
      </c>
      <c r="D11" s="52" t="s">
        <v>21</v>
      </c>
      <c r="E11" s="53">
        <f>(2*4+4.6+6.6+25+6.6+1.5)*0.6</f>
        <v>31.38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 ht="25.5">
      <c r="A12" s="21">
        <v>4</v>
      </c>
      <c r="B12" s="5"/>
      <c r="C12" s="51" t="s">
        <v>142</v>
      </c>
      <c r="D12" s="52" t="s">
        <v>21</v>
      </c>
      <c r="E12" s="53">
        <f>4*4</f>
        <v>16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>
      <c r="A13" s="26" t="s">
        <v>3</v>
      </c>
      <c r="B13" s="5" t="s">
        <v>3</v>
      </c>
      <c r="C13" s="76" t="s">
        <v>4</v>
      </c>
      <c r="D13" s="76"/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60">
        <f>SUM(L9:L12)</f>
        <v>0</v>
      </c>
      <c r="M13" s="60">
        <f t="shared" ref="M13:P13" si="8">SUM(M9:M12)</f>
        <v>0</v>
      </c>
      <c r="N13" s="60">
        <f t="shared" si="8"/>
        <v>0</v>
      </c>
      <c r="O13" s="60">
        <f t="shared" si="8"/>
        <v>0</v>
      </c>
      <c r="P13" s="60">
        <f t="shared" si="8"/>
        <v>0</v>
      </c>
    </row>
    <row r="14" spans="1:16">
      <c r="A14" s="24" t="s">
        <v>3</v>
      </c>
      <c r="B14" s="20" t="s">
        <v>3</v>
      </c>
      <c r="C14" s="78" t="s">
        <v>70</v>
      </c>
      <c r="D14" s="79"/>
      <c r="E14" s="79"/>
      <c r="F14" s="79"/>
      <c r="G14" s="79"/>
      <c r="H14" s="79"/>
      <c r="I14" s="79"/>
      <c r="J14" s="79"/>
      <c r="K14" s="80"/>
      <c r="L14" s="61"/>
      <c r="M14" s="62"/>
      <c r="N14" s="62"/>
      <c r="O14" s="63"/>
      <c r="P14" s="64">
        <f>SUM(M14:O14)</f>
        <v>0</v>
      </c>
    </row>
    <row r="15" spans="1:16">
      <c r="A15" s="16" t="s">
        <v>3</v>
      </c>
      <c r="B15" s="15" t="s">
        <v>3</v>
      </c>
      <c r="C15" s="72" t="s">
        <v>71</v>
      </c>
      <c r="D15" s="73"/>
      <c r="E15" s="73"/>
      <c r="F15" s="73"/>
      <c r="G15" s="73"/>
      <c r="H15" s="73"/>
      <c r="I15" s="73"/>
      <c r="J15" s="73"/>
      <c r="K15" s="74"/>
      <c r="L15" s="65">
        <f>SUM(L13:L14)</f>
        <v>0</v>
      </c>
      <c r="M15" s="65">
        <f>SUM(M13:M14)</f>
        <v>0</v>
      </c>
      <c r="N15" s="65">
        <f>SUM(N13:N14)</f>
        <v>0</v>
      </c>
      <c r="O15" s="65">
        <f>SUM(O13:O14)</f>
        <v>0</v>
      </c>
      <c r="P15" s="65">
        <f>SUM(P13:P14)</f>
        <v>0</v>
      </c>
    </row>
    <row r="16" spans="1:16">
      <c r="A16" s="45"/>
    </row>
    <row r="17" spans="1:16">
      <c r="A17" s="83" t="s">
        <v>132</v>
      </c>
      <c r="B17" s="84"/>
      <c r="C17" s="84"/>
      <c r="D17" s="84"/>
      <c r="E17" s="84"/>
      <c r="F17" s="84"/>
      <c r="G17" s="54"/>
      <c r="H17" s="55"/>
      <c r="I17" s="54"/>
      <c r="J17" s="56"/>
      <c r="K17" s="56"/>
      <c r="L17" s="56"/>
      <c r="M17" s="57"/>
      <c r="N17" s="56"/>
      <c r="O17" s="56"/>
      <c r="P17" s="56"/>
    </row>
    <row r="18" spans="1:16">
      <c r="A18" s="85" t="s">
        <v>133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</row>
    <row r="19" spans="1:16">
      <c r="A19" s="58"/>
      <c r="B19" s="59"/>
      <c r="C19" s="54"/>
      <c r="D19" s="54"/>
      <c r="E19" s="54"/>
      <c r="F19" s="55"/>
      <c r="G19" s="54"/>
      <c r="H19" s="56"/>
      <c r="I19" s="56"/>
      <c r="J19" s="56"/>
      <c r="K19" s="57"/>
      <c r="L19" s="56"/>
      <c r="M19" s="56"/>
      <c r="N19" s="56"/>
      <c r="O19" s="56"/>
      <c r="P19" s="56"/>
    </row>
    <row r="20" spans="1:16">
      <c r="A20" s="83" t="s">
        <v>134</v>
      </c>
      <c r="B20" s="84"/>
      <c r="C20" s="84"/>
      <c r="D20" s="54"/>
      <c r="E20" s="54"/>
      <c r="F20" s="54"/>
      <c r="G20" s="55"/>
      <c r="H20" s="54"/>
      <c r="I20" s="56"/>
      <c r="J20" s="56"/>
      <c r="K20" s="56"/>
      <c r="L20" s="57"/>
      <c r="M20" s="56"/>
      <c r="N20" s="56"/>
      <c r="O20" s="56"/>
      <c r="P20" s="56"/>
    </row>
    <row r="21" spans="1:16">
      <c r="A21" s="58"/>
      <c r="B21" s="59"/>
      <c r="C21" s="54"/>
      <c r="D21" s="54"/>
      <c r="E21" s="54"/>
      <c r="F21" s="54"/>
      <c r="G21" s="55"/>
      <c r="H21" s="54"/>
      <c r="I21" s="56"/>
      <c r="J21" s="56"/>
      <c r="K21" s="56"/>
      <c r="L21" s="57"/>
      <c r="M21" s="56"/>
      <c r="N21" s="56"/>
      <c r="O21" s="56"/>
      <c r="P21" s="56"/>
    </row>
    <row r="22" spans="1:16">
      <c r="A22" s="83" t="s">
        <v>135</v>
      </c>
      <c r="B22" s="84"/>
      <c r="C22" s="84"/>
      <c r="D22" s="54"/>
      <c r="E22" s="54"/>
      <c r="F22" s="54"/>
      <c r="G22" s="55"/>
      <c r="H22" s="54"/>
      <c r="I22" s="56"/>
      <c r="J22" s="56"/>
      <c r="K22" s="56"/>
      <c r="L22" s="57"/>
      <c r="M22" s="56"/>
      <c r="N22" s="56"/>
      <c r="O22" s="56"/>
      <c r="P22" s="56"/>
    </row>
  </sheetData>
  <mergeCells count="13">
    <mergeCell ref="A1:P1"/>
    <mergeCell ref="A4:G4"/>
    <mergeCell ref="D6:D7"/>
    <mergeCell ref="E6:E7"/>
    <mergeCell ref="F6:K6"/>
    <mergeCell ref="L6:P6"/>
    <mergeCell ref="A22:C22"/>
    <mergeCell ref="C13:D13"/>
    <mergeCell ref="C14:K14"/>
    <mergeCell ref="C15:K15"/>
    <mergeCell ref="A17:F17"/>
    <mergeCell ref="A18:P18"/>
    <mergeCell ref="A20:C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O36" sqref="O36"/>
    </sheetView>
  </sheetViews>
  <sheetFormatPr defaultRowHeight="12.75"/>
  <cols>
    <col min="3" max="3" width="37.83203125" customWidth="1"/>
  </cols>
  <sheetData>
    <row r="1" spans="1:16" ht="15.75">
      <c r="A1" s="77" t="s">
        <v>143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5.75">
      <c r="A2" s="19"/>
      <c r="B2" s="19"/>
      <c r="C2" s="19"/>
      <c r="D2" s="19"/>
      <c r="E2" s="19"/>
      <c r="F2" s="19"/>
      <c r="G2" s="19" t="s">
        <v>161</v>
      </c>
      <c r="H2" s="19"/>
      <c r="I2" s="19"/>
      <c r="J2" s="19"/>
      <c r="K2" s="19"/>
      <c r="L2" s="19"/>
      <c r="M2" s="19"/>
      <c r="N2" s="19"/>
      <c r="O2" s="19"/>
      <c r="P2" s="19"/>
    </row>
    <row r="3" spans="1:16" ht="15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customHeight="1">
      <c r="A4" s="81" t="s">
        <v>94</v>
      </c>
      <c r="B4" s="81"/>
      <c r="C4" s="81"/>
      <c r="D4" s="82"/>
      <c r="E4" s="82"/>
      <c r="F4" s="82"/>
      <c r="G4" s="8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3" t="s">
        <v>95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6" t="s">
        <v>1</v>
      </c>
      <c r="B6" s="7" t="s">
        <v>6</v>
      </c>
      <c r="C6" s="8" t="s">
        <v>7</v>
      </c>
      <c r="D6" s="75" t="s">
        <v>8</v>
      </c>
      <c r="E6" s="75" t="s">
        <v>9</v>
      </c>
      <c r="F6" s="75" t="s">
        <v>10</v>
      </c>
      <c r="G6" s="75"/>
      <c r="H6" s="75"/>
      <c r="I6" s="75"/>
      <c r="J6" s="75"/>
      <c r="K6" s="75"/>
      <c r="L6" s="75" t="s">
        <v>11</v>
      </c>
      <c r="M6" s="75"/>
      <c r="N6" s="75"/>
      <c r="O6" s="75"/>
      <c r="P6" s="75"/>
    </row>
    <row r="7" spans="1:16" ht="48">
      <c r="A7" s="11" t="s">
        <v>2</v>
      </c>
      <c r="B7" s="12"/>
      <c r="C7" s="13" t="s">
        <v>12</v>
      </c>
      <c r="D7" s="75"/>
      <c r="E7" s="75"/>
      <c r="F7" s="38" t="s">
        <v>13</v>
      </c>
      <c r="G7" s="38" t="s">
        <v>14</v>
      </c>
      <c r="H7" s="38" t="s">
        <v>15</v>
      </c>
      <c r="I7" s="38" t="s">
        <v>16</v>
      </c>
      <c r="J7" s="38" t="s">
        <v>17</v>
      </c>
      <c r="K7" s="38" t="s">
        <v>18</v>
      </c>
      <c r="L7" s="38" t="s">
        <v>19</v>
      </c>
      <c r="M7" s="38" t="s">
        <v>15</v>
      </c>
      <c r="N7" s="38" t="s">
        <v>16</v>
      </c>
      <c r="O7" s="38" t="s">
        <v>17</v>
      </c>
      <c r="P7" s="38" t="s">
        <v>18</v>
      </c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>
      <c r="A9" s="21">
        <v>1</v>
      </c>
      <c r="B9" s="5"/>
      <c r="C9" s="33" t="s">
        <v>144</v>
      </c>
      <c r="D9" s="34" t="s">
        <v>145</v>
      </c>
      <c r="E9" s="30">
        <v>3</v>
      </c>
      <c r="F9" s="67"/>
      <c r="G9" s="68"/>
      <c r="H9" s="69">
        <f t="shared" ref="H9" si="0">ROUND(F9*G9,2)</f>
        <v>0</v>
      </c>
      <c r="I9" s="62"/>
      <c r="J9" s="62"/>
      <c r="K9" s="61">
        <f>SUM(H9:J9)</f>
        <v>0</v>
      </c>
      <c r="L9" s="61">
        <f>ROUND(E9*F9,2)</f>
        <v>0</v>
      </c>
      <c r="M9" s="61">
        <f>ROUND(E9*H9,2)</f>
        <v>0</v>
      </c>
      <c r="N9" s="61">
        <f>ROUND(E9*I9,2)</f>
        <v>0</v>
      </c>
      <c r="O9" s="70">
        <f>ROUND(E9*J9,2)</f>
        <v>0</v>
      </c>
      <c r="P9" s="71">
        <f>SUM(M9:O9)</f>
        <v>0</v>
      </c>
    </row>
    <row r="10" spans="1:16">
      <c r="A10" s="21">
        <v>2</v>
      </c>
      <c r="B10" s="5"/>
      <c r="C10" s="33" t="s">
        <v>146</v>
      </c>
      <c r="D10" s="34" t="s">
        <v>33</v>
      </c>
      <c r="E10" s="30">
        <v>250</v>
      </c>
      <c r="F10" s="67"/>
      <c r="G10" s="68"/>
      <c r="H10" s="69">
        <f t="shared" ref="H10:H23" si="1">ROUND(F10*G10,2)</f>
        <v>0</v>
      </c>
      <c r="I10" s="62"/>
      <c r="J10" s="62"/>
      <c r="K10" s="61">
        <f t="shared" ref="K10:K23" si="2">SUM(H10:J10)</f>
        <v>0</v>
      </c>
      <c r="L10" s="61">
        <f t="shared" ref="L10:L23" si="3">ROUND(E10*F10,2)</f>
        <v>0</v>
      </c>
      <c r="M10" s="61">
        <f t="shared" ref="M10:M23" si="4">ROUND(E10*H10,2)</f>
        <v>0</v>
      </c>
      <c r="N10" s="61">
        <f t="shared" ref="N10:N23" si="5">ROUND(E10*I10,2)</f>
        <v>0</v>
      </c>
      <c r="O10" s="70">
        <f t="shared" ref="O10:O23" si="6">ROUND(E10*J10,2)</f>
        <v>0</v>
      </c>
      <c r="P10" s="71">
        <f t="shared" ref="P10:P23" si="7">SUM(M10:O10)</f>
        <v>0</v>
      </c>
    </row>
    <row r="11" spans="1:16">
      <c r="A11" s="21">
        <v>3</v>
      </c>
      <c r="B11" s="5"/>
      <c r="C11" s="33" t="s">
        <v>147</v>
      </c>
      <c r="D11" s="34" t="s">
        <v>106</v>
      </c>
      <c r="E11" s="30">
        <v>4</v>
      </c>
      <c r="F11" s="67"/>
      <c r="G11" s="68"/>
      <c r="H11" s="69">
        <f t="shared" si="1"/>
        <v>0</v>
      </c>
      <c r="I11" s="62"/>
      <c r="J11" s="62"/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70">
        <f t="shared" si="6"/>
        <v>0</v>
      </c>
      <c r="P11" s="71">
        <f t="shared" si="7"/>
        <v>0</v>
      </c>
    </row>
    <row r="12" spans="1:16">
      <c r="A12" s="21">
        <v>4</v>
      </c>
      <c r="B12" s="5"/>
      <c r="C12" s="33" t="s">
        <v>148</v>
      </c>
      <c r="D12" s="34" t="s">
        <v>33</v>
      </c>
      <c r="E12" s="30">
        <v>25</v>
      </c>
      <c r="F12" s="67"/>
      <c r="G12" s="68"/>
      <c r="H12" s="69">
        <f t="shared" si="1"/>
        <v>0</v>
      </c>
      <c r="I12" s="62"/>
      <c r="J12" s="62"/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70">
        <f t="shared" si="6"/>
        <v>0</v>
      </c>
      <c r="P12" s="71">
        <f t="shared" si="7"/>
        <v>0</v>
      </c>
    </row>
    <row r="13" spans="1:16">
      <c r="A13" s="21">
        <v>5</v>
      </c>
      <c r="B13" s="5"/>
      <c r="C13" s="33" t="s">
        <v>149</v>
      </c>
      <c r="D13" s="34" t="s">
        <v>106</v>
      </c>
      <c r="E13" s="30">
        <v>27</v>
      </c>
      <c r="F13" s="67"/>
      <c r="G13" s="68"/>
      <c r="H13" s="69">
        <f t="shared" si="1"/>
        <v>0</v>
      </c>
      <c r="I13" s="62"/>
      <c r="J13" s="62"/>
      <c r="K13" s="61">
        <f t="shared" si="2"/>
        <v>0</v>
      </c>
      <c r="L13" s="61">
        <f t="shared" si="3"/>
        <v>0</v>
      </c>
      <c r="M13" s="61">
        <f t="shared" si="4"/>
        <v>0</v>
      </c>
      <c r="N13" s="61">
        <f t="shared" si="5"/>
        <v>0</v>
      </c>
      <c r="O13" s="70">
        <f t="shared" si="6"/>
        <v>0</v>
      </c>
      <c r="P13" s="71">
        <f t="shared" si="7"/>
        <v>0</v>
      </c>
    </row>
    <row r="14" spans="1:16">
      <c r="A14" s="21">
        <v>6</v>
      </c>
      <c r="B14" s="5"/>
      <c r="C14" s="33" t="s">
        <v>150</v>
      </c>
      <c r="D14" s="34" t="s">
        <v>151</v>
      </c>
      <c r="E14" s="30">
        <v>20</v>
      </c>
      <c r="F14" s="67"/>
      <c r="G14" s="68"/>
      <c r="H14" s="69">
        <f t="shared" si="1"/>
        <v>0</v>
      </c>
      <c r="I14" s="62"/>
      <c r="J14" s="62"/>
      <c r="K14" s="61">
        <f t="shared" si="2"/>
        <v>0</v>
      </c>
      <c r="L14" s="61">
        <f t="shared" si="3"/>
        <v>0</v>
      </c>
      <c r="M14" s="61">
        <f t="shared" si="4"/>
        <v>0</v>
      </c>
      <c r="N14" s="61">
        <f t="shared" si="5"/>
        <v>0</v>
      </c>
      <c r="O14" s="70">
        <f t="shared" si="6"/>
        <v>0</v>
      </c>
      <c r="P14" s="71">
        <f t="shared" si="7"/>
        <v>0</v>
      </c>
    </row>
    <row r="15" spans="1:16">
      <c r="A15" s="21">
        <v>7</v>
      </c>
      <c r="B15" s="5"/>
      <c r="C15" s="33" t="s">
        <v>152</v>
      </c>
      <c r="D15" s="34" t="s">
        <v>106</v>
      </c>
      <c r="E15" s="30">
        <v>18</v>
      </c>
      <c r="F15" s="67"/>
      <c r="G15" s="68"/>
      <c r="H15" s="69">
        <f t="shared" si="1"/>
        <v>0</v>
      </c>
      <c r="I15" s="62"/>
      <c r="J15" s="62"/>
      <c r="K15" s="61">
        <f t="shared" si="2"/>
        <v>0</v>
      </c>
      <c r="L15" s="61">
        <f t="shared" si="3"/>
        <v>0</v>
      </c>
      <c r="M15" s="61">
        <f t="shared" si="4"/>
        <v>0</v>
      </c>
      <c r="N15" s="61">
        <f t="shared" si="5"/>
        <v>0</v>
      </c>
      <c r="O15" s="70">
        <f t="shared" si="6"/>
        <v>0</v>
      </c>
      <c r="P15" s="71">
        <f t="shared" si="7"/>
        <v>0</v>
      </c>
    </row>
    <row r="16" spans="1:16">
      <c r="A16" s="21">
        <v>8</v>
      </c>
      <c r="B16" s="5"/>
      <c r="C16" s="33" t="s">
        <v>153</v>
      </c>
      <c r="D16" s="34" t="s">
        <v>106</v>
      </c>
      <c r="E16" s="30">
        <v>6</v>
      </c>
      <c r="F16" s="67"/>
      <c r="G16" s="68"/>
      <c r="H16" s="69">
        <f t="shared" si="1"/>
        <v>0</v>
      </c>
      <c r="I16" s="62"/>
      <c r="J16" s="62"/>
      <c r="K16" s="61">
        <f t="shared" si="2"/>
        <v>0</v>
      </c>
      <c r="L16" s="61">
        <f t="shared" si="3"/>
        <v>0</v>
      </c>
      <c r="M16" s="61">
        <f t="shared" si="4"/>
        <v>0</v>
      </c>
      <c r="N16" s="61">
        <f t="shared" si="5"/>
        <v>0</v>
      </c>
      <c r="O16" s="70">
        <f t="shared" si="6"/>
        <v>0</v>
      </c>
      <c r="P16" s="71">
        <f t="shared" si="7"/>
        <v>0</v>
      </c>
    </row>
    <row r="17" spans="1:16">
      <c r="A17" s="21">
        <v>9</v>
      </c>
      <c r="B17" s="5"/>
      <c r="C17" s="33" t="s">
        <v>154</v>
      </c>
      <c r="D17" s="34" t="s">
        <v>106</v>
      </c>
      <c r="E17" s="30">
        <v>120</v>
      </c>
      <c r="F17" s="67"/>
      <c r="G17" s="68"/>
      <c r="H17" s="69">
        <f t="shared" si="1"/>
        <v>0</v>
      </c>
      <c r="I17" s="62"/>
      <c r="J17" s="62"/>
      <c r="K17" s="61">
        <f t="shared" si="2"/>
        <v>0</v>
      </c>
      <c r="L17" s="61">
        <f t="shared" si="3"/>
        <v>0</v>
      </c>
      <c r="M17" s="61">
        <f t="shared" si="4"/>
        <v>0</v>
      </c>
      <c r="N17" s="61">
        <f t="shared" si="5"/>
        <v>0</v>
      </c>
      <c r="O17" s="70">
        <f t="shared" si="6"/>
        <v>0</v>
      </c>
      <c r="P17" s="71">
        <f t="shared" si="7"/>
        <v>0</v>
      </c>
    </row>
    <row r="18" spans="1:16">
      <c r="A18" s="21">
        <v>10</v>
      </c>
      <c r="B18" s="5"/>
      <c r="C18" s="33" t="s">
        <v>155</v>
      </c>
      <c r="D18" s="34" t="s">
        <v>106</v>
      </c>
      <c r="E18" s="30">
        <v>50</v>
      </c>
      <c r="F18" s="67"/>
      <c r="G18" s="68"/>
      <c r="H18" s="69">
        <f t="shared" si="1"/>
        <v>0</v>
      </c>
      <c r="I18" s="62"/>
      <c r="J18" s="62"/>
      <c r="K18" s="61">
        <f t="shared" si="2"/>
        <v>0</v>
      </c>
      <c r="L18" s="61">
        <f t="shared" si="3"/>
        <v>0</v>
      </c>
      <c r="M18" s="61">
        <f t="shared" si="4"/>
        <v>0</v>
      </c>
      <c r="N18" s="61">
        <f t="shared" si="5"/>
        <v>0</v>
      </c>
      <c r="O18" s="70">
        <f t="shared" si="6"/>
        <v>0</v>
      </c>
      <c r="P18" s="71">
        <f t="shared" si="7"/>
        <v>0</v>
      </c>
    </row>
    <row r="19" spans="1:16">
      <c r="A19" s="21">
        <v>11</v>
      </c>
      <c r="B19" s="5"/>
      <c r="C19" s="33" t="s">
        <v>156</v>
      </c>
      <c r="D19" s="34" t="s">
        <v>106</v>
      </c>
      <c r="E19" s="30">
        <v>36</v>
      </c>
      <c r="F19" s="67"/>
      <c r="G19" s="68"/>
      <c r="H19" s="69">
        <f t="shared" si="1"/>
        <v>0</v>
      </c>
      <c r="I19" s="62"/>
      <c r="J19" s="62"/>
      <c r="K19" s="61">
        <f t="shared" si="2"/>
        <v>0</v>
      </c>
      <c r="L19" s="61">
        <f t="shared" si="3"/>
        <v>0</v>
      </c>
      <c r="M19" s="61">
        <f t="shared" si="4"/>
        <v>0</v>
      </c>
      <c r="N19" s="61">
        <f t="shared" si="5"/>
        <v>0</v>
      </c>
      <c r="O19" s="70">
        <f t="shared" si="6"/>
        <v>0</v>
      </c>
      <c r="P19" s="71">
        <f t="shared" si="7"/>
        <v>0</v>
      </c>
    </row>
    <row r="20" spans="1:16">
      <c r="A20" s="21">
        <v>12</v>
      </c>
      <c r="B20" s="5"/>
      <c r="C20" s="33" t="s">
        <v>159</v>
      </c>
      <c r="D20" s="34" t="s">
        <v>145</v>
      </c>
      <c r="E20" s="30">
        <v>1</v>
      </c>
      <c r="F20" s="67"/>
      <c r="G20" s="68"/>
      <c r="H20" s="69">
        <f t="shared" si="1"/>
        <v>0</v>
      </c>
      <c r="I20" s="62"/>
      <c r="J20" s="62"/>
      <c r="K20" s="61">
        <f t="shared" si="2"/>
        <v>0</v>
      </c>
      <c r="L20" s="61">
        <f t="shared" si="3"/>
        <v>0</v>
      </c>
      <c r="M20" s="61">
        <f t="shared" si="4"/>
        <v>0</v>
      </c>
      <c r="N20" s="61">
        <f t="shared" si="5"/>
        <v>0</v>
      </c>
      <c r="O20" s="70">
        <f t="shared" si="6"/>
        <v>0</v>
      </c>
      <c r="P20" s="71">
        <f t="shared" si="7"/>
        <v>0</v>
      </c>
    </row>
    <row r="21" spans="1:16">
      <c r="A21" s="21">
        <v>13</v>
      </c>
      <c r="B21" s="5"/>
      <c r="C21" s="5" t="s">
        <v>157</v>
      </c>
      <c r="D21" s="22" t="s">
        <v>106</v>
      </c>
      <c r="E21" s="22">
        <v>150</v>
      </c>
      <c r="F21" s="67"/>
      <c r="G21" s="68"/>
      <c r="H21" s="69">
        <f t="shared" si="1"/>
        <v>0</v>
      </c>
      <c r="I21" s="62"/>
      <c r="J21" s="62"/>
      <c r="K21" s="61">
        <f t="shared" si="2"/>
        <v>0</v>
      </c>
      <c r="L21" s="61">
        <f t="shared" si="3"/>
        <v>0</v>
      </c>
      <c r="M21" s="61">
        <f t="shared" si="4"/>
        <v>0</v>
      </c>
      <c r="N21" s="61">
        <f t="shared" si="5"/>
        <v>0</v>
      </c>
      <c r="O21" s="70">
        <f t="shared" si="6"/>
        <v>0</v>
      </c>
      <c r="P21" s="71">
        <f t="shared" si="7"/>
        <v>0</v>
      </c>
    </row>
    <row r="22" spans="1:16">
      <c r="A22" s="21">
        <v>14</v>
      </c>
      <c r="B22" s="5"/>
      <c r="C22" s="5" t="s">
        <v>160</v>
      </c>
      <c r="D22" s="22" t="s">
        <v>33</v>
      </c>
      <c r="E22" s="50">
        <v>200</v>
      </c>
      <c r="F22" s="67"/>
      <c r="G22" s="68"/>
      <c r="H22" s="69">
        <f t="shared" si="1"/>
        <v>0</v>
      </c>
      <c r="I22" s="62"/>
      <c r="J22" s="62"/>
      <c r="K22" s="61">
        <f t="shared" si="2"/>
        <v>0</v>
      </c>
      <c r="L22" s="61">
        <f t="shared" si="3"/>
        <v>0</v>
      </c>
      <c r="M22" s="61">
        <f t="shared" si="4"/>
        <v>0</v>
      </c>
      <c r="N22" s="61">
        <f t="shared" si="5"/>
        <v>0</v>
      </c>
      <c r="O22" s="70">
        <f t="shared" si="6"/>
        <v>0</v>
      </c>
      <c r="P22" s="71">
        <f t="shared" si="7"/>
        <v>0</v>
      </c>
    </row>
    <row r="23" spans="1:16">
      <c r="A23" s="21">
        <v>15</v>
      </c>
      <c r="B23" s="5"/>
      <c r="C23" s="5" t="s">
        <v>158</v>
      </c>
      <c r="D23" s="22" t="s">
        <v>69</v>
      </c>
      <c r="E23" s="50">
        <v>1</v>
      </c>
      <c r="F23" s="67"/>
      <c r="G23" s="68"/>
      <c r="H23" s="69">
        <f t="shared" si="1"/>
        <v>0</v>
      </c>
      <c r="I23" s="62"/>
      <c r="J23" s="62"/>
      <c r="K23" s="61">
        <f t="shared" si="2"/>
        <v>0</v>
      </c>
      <c r="L23" s="61">
        <f t="shared" si="3"/>
        <v>0</v>
      </c>
      <c r="M23" s="61">
        <f t="shared" si="4"/>
        <v>0</v>
      </c>
      <c r="N23" s="61">
        <f t="shared" si="5"/>
        <v>0</v>
      </c>
      <c r="O23" s="70">
        <f t="shared" si="6"/>
        <v>0</v>
      </c>
      <c r="P23" s="71">
        <f t="shared" si="7"/>
        <v>0</v>
      </c>
    </row>
    <row r="24" spans="1:16">
      <c r="A24" s="26" t="s">
        <v>3</v>
      </c>
      <c r="B24" s="5" t="s">
        <v>3</v>
      </c>
      <c r="C24" s="76" t="s">
        <v>4</v>
      </c>
      <c r="D24" s="76"/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60">
        <f>SUM(L9:L23)</f>
        <v>0</v>
      </c>
      <c r="M24" s="60">
        <f t="shared" ref="M24:P24" si="8">SUM(M9:M23)</f>
        <v>0</v>
      </c>
      <c r="N24" s="60">
        <f t="shared" si="8"/>
        <v>0</v>
      </c>
      <c r="O24" s="60">
        <f t="shared" si="8"/>
        <v>0</v>
      </c>
      <c r="P24" s="60">
        <f t="shared" si="8"/>
        <v>0</v>
      </c>
    </row>
    <row r="25" spans="1:16">
      <c r="A25" s="24" t="s">
        <v>3</v>
      </c>
      <c r="B25" s="20" t="s">
        <v>3</v>
      </c>
      <c r="C25" s="78" t="s">
        <v>70</v>
      </c>
      <c r="D25" s="79"/>
      <c r="E25" s="79"/>
      <c r="F25" s="79"/>
      <c r="G25" s="79"/>
      <c r="H25" s="79"/>
      <c r="I25" s="79"/>
      <c r="J25" s="79"/>
      <c r="K25" s="80"/>
      <c r="L25" s="61"/>
      <c r="M25" s="62"/>
      <c r="N25" s="62"/>
      <c r="O25" s="63"/>
      <c r="P25" s="64">
        <f>SUM(M25:O25)</f>
        <v>0</v>
      </c>
    </row>
    <row r="26" spans="1:16">
      <c r="A26" s="16" t="s">
        <v>3</v>
      </c>
      <c r="B26" s="15" t="s">
        <v>3</v>
      </c>
      <c r="C26" s="72" t="s">
        <v>71</v>
      </c>
      <c r="D26" s="73"/>
      <c r="E26" s="73"/>
      <c r="F26" s="73"/>
      <c r="G26" s="73"/>
      <c r="H26" s="73"/>
      <c r="I26" s="73"/>
      <c r="J26" s="73"/>
      <c r="K26" s="74"/>
      <c r="L26" s="65">
        <f>SUM(L24:L25)</f>
        <v>0</v>
      </c>
      <c r="M26" s="65">
        <f>SUM(M24:M25)</f>
        <v>0</v>
      </c>
      <c r="N26" s="65">
        <f>SUM(N24:N25)</f>
        <v>0</v>
      </c>
      <c r="O26" s="65">
        <f>SUM(O24:O25)</f>
        <v>0</v>
      </c>
      <c r="P26" s="65">
        <f>SUM(P24:P25)</f>
        <v>0</v>
      </c>
    </row>
    <row r="27" spans="1:16">
      <c r="A27" s="47"/>
    </row>
    <row r="28" spans="1:16">
      <c r="A28" s="83" t="s">
        <v>132</v>
      </c>
      <c r="B28" s="84"/>
      <c r="C28" s="84"/>
      <c r="D28" s="84"/>
      <c r="E28" s="84"/>
      <c r="F28" s="84"/>
      <c r="G28" s="54"/>
      <c r="H28" s="55"/>
      <c r="I28" s="54"/>
      <c r="J28" s="56"/>
      <c r="K28" s="56"/>
      <c r="L28" s="56"/>
      <c r="M28" s="57"/>
      <c r="N28" s="56"/>
      <c r="O28" s="56"/>
      <c r="P28" s="56"/>
    </row>
    <row r="29" spans="1:16">
      <c r="A29" s="85" t="s">
        <v>133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</row>
    <row r="30" spans="1:16">
      <c r="A30" s="58"/>
      <c r="B30" s="59"/>
      <c r="C30" s="54"/>
      <c r="D30" s="54"/>
      <c r="E30" s="54"/>
      <c r="F30" s="55"/>
      <c r="G30" s="54"/>
      <c r="H30" s="56"/>
      <c r="I30" s="56"/>
      <c r="J30" s="56"/>
      <c r="K30" s="57"/>
      <c r="L30" s="56"/>
      <c r="M30" s="56"/>
      <c r="N30" s="56"/>
      <c r="O30" s="56"/>
      <c r="P30" s="56"/>
    </row>
    <row r="31" spans="1:16">
      <c r="A31" s="83" t="s">
        <v>134</v>
      </c>
      <c r="B31" s="84"/>
      <c r="C31" s="84"/>
      <c r="D31" s="54"/>
      <c r="E31" s="54"/>
      <c r="F31" s="54"/>
      <c r="G31" s="55"/>
      <c r="H31" s="54"/>
      <c r="I31" s="56"/>
      <c r="J31" s="56"/>
      <c r="K31" s="56"/>
      <c r="L31" s="57"/>
      <c r="M31" s="56"/>
      <c r="N31" s="56"/>
      <c r="O31" s="56"/>
      <c r="P31" s="56"/>
    </row>
    <row r="32" spans="1:16">
      <c r="A32" s="58"/>
      <c r="B32" s="59"/>
      <c r="C32" s="54"/>
      <c r="D32" s="54"/>
      <c r="E32" s="54"/>
      <c r="F32" s="54"/>
      <c r="G32" s="55"/>
      <c r="H32" s="54"/>
      <c r="I32" s="56"/>
      <c r="J32" s="56"/>
      <c r="K32" s="56"/>
      <c r="L32" s="57"/>
      <c r="M32" s="56"/>
      <c r="N32" s="56"/>
      <c r="O32" s="56"/>
      <c r="P32" s="56"/>
    </row>
    <row r="33" spans="1:16">
      <c r="A33" s="83" t="s">
        <v>135</v>
      </c>
      <c r="B33" s="84"/>
      <c r="C33" s="84"/>
      <c r="D33" s="54"/>
      <c r="E33" s="54"/>
      <c r="F33" s="54"/>
      <c r="G33" s="55"/>
      <c r="H33" s="54"/>
      <c r="I33" s="56"/>
      <c r="J33" s="56"/>
      <c r="K33" s="56"/>
      <c r="L33" s="57"/>
      <c r="M33" s="56"/>
      <c r="N33" s="56"/>
      <c r="O33" s="56"/>
      <c r="P33" s="56"/>
    </row>
  </sheetData>
  <mergeCells count="13">
    <mergeCell ref="A33:C33"/>
    <mergeCell ref="C24:D24"/>
    <mergeCell ref="C25:K25"/>
    <mergeCell ref="C26:K26"/>
    <mergeCell ref="A28:F28"/>
    <mergeCell ref="A29:P29"/>
    <mergeCell ref="A31:C31"/>
    <mergeCell ref="A1:P1"/>
    <mergeCell ref="A4:G4"/>
    <mergeCell ref="D6:D7"/>
    <mergeCell ref="E6:E7"/>
    <mergeCell ref="F6:K6"/>
    <mergeCell ref="L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7</vt:lpstr>
      <vt:lpstr>9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revision/>
  <dcterms:created xsi:type="dcterms:W3CDTF">2007-02-06T07:20:24Z</dcterms:created>
  <dcterms:modified xsi:type="dcterms:W3CDTF">2015-02-17T07:52:43Z</dcterms:modified>
</cp:coreProperties>
</file>